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22" activeTab="0"/>
  </bookViews>
  <sheets>
    <sheet name="Planilha Resumo" sheetId="1" r:id="rId1"/>
    <sheet name="Planilha Orçamentária" sheetId="2" r:id="rId2"/>
    <sheet name="Composições - CCU" sheetId="3" r:id="rId3"/>
    <sheet name="Curva ABC" sheetId="4" r:id="rId4"/>
    <sheet name="Cronograma" sheetId="5" r:id="rId5"/>
    <sheet name="BDI Normal" sheetId="6" r:id="rId6"/>
    <sheet name="Encargos Sociais" sheetId="7" r:id="rId7"/>
  </sheets>
  <definedNames>
    <definedName name="_xlnm._FilterDatabase" localSheetId="3" hidden="1">'Curva ABC'!$A$17:$F$87</definedName>
    <definedName name="_xlfn.AGGREGATE" hidden="1">#NAME?</definedName>
    <definedName name="_xlfn.IFERROR" hidden="1">#NAME?</definedName>
    <definedName name="_xlnm.Print_Area" localSheetId="5">'BDI Normal'!$A$1:$G$40</definedName>
    <definedName name="_xlnm.Print_Area" localSheetId="2">'Composições - CCU'!$A$1:$G$795</definedName>
    <definedName name="_xlnm.Print_Area" localSheetId="4">'Cronograma'!$A$1:$K$42</definedName>
    <definedName name="_xlnm.Print_Area" localSheetId="3">'Curva ABC'!$A$1:$H$94</definedName>
    <definedName name="_xlnm.Print_Area" localSheetId="6">'Encargos Sociais'!$A$1:$F$49</definedName>
    <definedName name="_xlnm.Print_Area" localSheetId="1">'Planilha Orçamentária'!$A$1:$L$113</definedName>
    <definedName name="_xlnm.Print_Area" localSheetId="0">'Planilha Resumo'!$A$1:$G$35</definedName>
    <definedName name="_xlnm.Print_Titles" localSheetId="2">'Composições - CCU'!$6:$10</definedName>
    <definedName name="_xlnm.Print_Titles" localSheetId="4">'Cronograma'!$9:$12</definedName>
    <definedName name="_xlnm.Print_Titles" localSheetId="3">'Curva ABC'!$15:$17</definedName>
    <definedName name="_xlnm.Print_Titles" localSheetId="6">'Encargos Sociais'!$10:$10</definedName>
    <definedName name="_xlnm.Print_Titles" localSheetId="1">'Planilha Orçamentária'!$9:$11</definedName>
    <definedName name="_xlnm.Print_Titles" localSheetId="0">'Planilha Resumo'!$9:$11</definedName>
  </definedNames>
  <calcPr fullCalcOnLoad="1"/>
</workbook>
</file>

<file path=xl/sharedStrings.xml><?xml version="1.0" encoding="utf-8"?>
<sst xmlns="http://schemas.openxmlformats.org/spreadsheetml/2006/main" count="3014" uniqueCount="491">
  <si>
    <t>CÓDIGO</t>
  </si>
  <si>
    <t>DESCRIÇÃO</t>
  </si>
  <si>
    <t>UNIDADE</t>
  </si>
  <si>
    <t>QUANTIDADE</t>
  </si>
  <si>
    <t>UN</t>
  </si>
  <si>
    <t>ENDEREÇO:</t>
  </si>
  <si>
    <t>ÍNDICE DE VERSÕES</t>
  </si>
  <si>
    <t>VERSÃO</t>
  </si>
  <si>
    <t xml:space="preserve">DESCRIÇÃO E/OU FOLHAS ALTERADAS </t>
  </si>
  <si>
    <t>DATA</t>
  </si>
  <si>
    <t>ATUALIZAÇÃO</t>
  </si>
  <si>
    <t>Emissão Inicial</t>
  </si>
  <si>
    <t>ITEM</t>
  </si>
  <si>
    <t>DISCRIMINAÇÃO DOS SERVIÇOS</t>
  </si>
  <si>
    <t>1.1</t>
  </si>
  <si>
    <t>1.1.1</t>
  </si>
  <si>
    <t>1.3</t>
  </si>
  <si>
    <t>1.3.1</t>
  </si>
  <si>
    <t>2.1</t>
  </si>
  <si>
    <t>2.1.1</t>
  </si>
  <si>
    <t>PRAZO DE EXECUÇÃO:</t>
  </si>
  <si>
    <t>TOTAL</t>
  </si>
  <si>
    <t>%</t>
  </si>
  <si>
    <t>GRÁFICO ABC</t>
  </si>
  <si>
    <t>1.2</t>
  </si>
  <si>
    <t>4.1</t>
  </si>
  <si>
    <t>4.1.1</t>
  </si>
  <si>
    <t>1.2.1</t>
  </si>
  <si>
    <t>DISCRIMINAÇÃO</t>
  </si>
  <si>
    <t>PIS</t>
  </si>
  <si>
    <t>COFINS</t>
  </si>
  <si>
    <t>meses</t>
  </si>
  <si>
    <t>H</t>
  </si>
  <si>
    <t>KG</t>
  </si>
  <si>
    <t>M2</t>
  </si>
  <si>
    <t>M3</t>
  </si>
  <si>
    <t>M</t>
  </si>
  <si>
    <t>L</t>
  </si>
  <si>
    <t>PORCENTAGENS EM RELAÇÃO AO VALOR TOTAL DA OBRA (%)</t>
  </si>
  <si>
    <t>PROJETO:</t>
  </si>
  <si>
    <t>ETAPA:</t>
  </si>
  <si>
    <t>1.4.1</t>
  </si>
  <si>
    <t>1.4.2</t>
  </si>
  <si>
    <t>1.4.3</t>
  </si>
  <si>
    <t>3.1</t>
  </si>
  <si>
    <t>1.2.3</t>
  </si>
  <si>
    <t>BASE</t>
  </si>
  <si>
    <t>UNID</t>
  </si>
  <si>
    <t/>
  </si>
  <si>
    <t xml:space="preserve">UN    </t>
  </si>
  <si>
    <t xml:space="preserve">M3    </t>
  </si>
  <si>
    <t xml:space="preserve">M2    </t>
  </si>
  <si>
    <t xml:space="preserve">M     </t>
  </si>
  <si>
    <t xml:space="preserve">KG    </t>
  </si>
  <si>
    <t xml:space="preserve">L     </t>
  </si>
  <si>
    <t>SINAPI</t>
  </si>
  <si>
    <t>m²</t>
  </si>
  <si>
    <t>AJUDANTE ESPECIALIZADO COM ENCARGOS COMPLEMENTARES</t>
  </si>
  <si>
    <t>SERVENTE COM ENCARGOS COMPLEMENTARES</t>
  </si>
  <si>
    <t>ELETRICISTA COM ENCARGOS COMPLEMENTARES</t>
  </si>
  <si>
    <t>PEDREIRO COM ENCARGOS COMPLEMENTARES</t>
  </si>
  <si>
    <t>R0</t>
  </si>
  <si>
    <t>RESUMO:</t>
  </si>
  <si>
    <t>CHP</t>
  </si>
  <si>
    <t>CHI</t>
  </si>
  <si>
    <t>1.4</t>
  </si>
  <si>
    <t>TXKM</t>
  </si>
  <si>
    <t>MARTELETE OU ROMPEDOR PNEUMÁTICO MANUAL, 28 KG, COM SILENCIADOR - CHP DIURNO. AF_07/2016</t>
  </si>
  <si>
    <t>CORTADORA DE PISO COM MOTOR 4 TEMPOS A GASOLINA, POTÊNCIA DE 13 HP, COM DISCO DE CORTE DIAMANTADO SEGMENTADO PARA CONCRETO, DIÂMETRO DE 350 MM, FURO DE 1" (14 X 1") - CHP DIURNO. AF_08/2015</t>
  </si>
  <si>
    <t>MARTELETE OU ROMPEDOR PNEUMÁTICO MANUAL, 28 KG, COM SILENCIADOR - CHI DIURNO. AF_07/2016</t>
  </si>
  <si>
    <t>CONCRETAGEM DE BLOCOS DE COROAMENTO E VIGAS BALDRAME, FCK 30 MPA, COM USO DE JERICA  LANÇAMENTO, ADENSAMENTO E ACABAMENTO. AF_06/2017</t>
  </si>
  <si>
    <t>TUBO, PVC, SOLDÁVEL, DN 20MM, INSTALADO EM RAMAL OU SUB-RAMAL DE ÁGUA - FORNECIMENTO E INSTALAÇÃO. AF_12/2014</t>
  </si>
  <si>
    <t>TUBO PVC, SÉRIE R, ÁGUA PLUVIAL, DN 75 MM, FORNECIDO E INSTALADO EM RAMAL DE ENCAMINHAMENTO. AF_12/2014</t>
  </si>
  <si>
    <t>TUBO PVC, SERIE NORMAL, ESGOTO PREDIAL, DN 75 MM, FORNECIDO E INSTALADO EM RAMAL DE DESCARGA OU RAMAL DE ESGOTO SANITÁRIO. AF_12/2014</t>
  </si>
  <si>
    <t>TUBO PVC, SERIE NORMAL, ESGOTO PREDIAL, DN 100 MM, FORNECIDO E INSTALADO EM RAMAL DE DESCARGA OU RAMAL DE ESGOTO SANITÁRIO. AF_12/2014</t>
  </si>
  <si>
    <t>TUBO PVC, SERIE NORMAL, ESGOTO PREDIAL, DN 150 MM, FORNECIDO E INSTALADO EM SUBCOLETOR AÉREO DE ESGOTO SANITÁRIO. AF_12/2014</t>
  </si>
  <si>
    <t>REDUÇÃO EXCÊNTRICA, PVC, SERIE R, ÁGUA PLUVIAL, DN 100 X 75 MM, JUNTA ELÁSTICA, FORNECIDO E INSTALADO EM RAMAL DE ENCAMINHAMENTO. AF_12/2014</t>
  </si>
  <si>
    <t>JUNÇÃO SIMPLES, PVC, SERIE R, ÁGUA PLUVIAL, DN 100 X 75 MM, JUNTA ELÁSTICA, FORNECIDO E INSTALADO EM CONDUTORES VERTICAIS DE ÁGUAS PLUVIAIS. AF_12/2014</t>
  </si>
  <si>
    <t>JUNÇÃO SIMPLES, PVC, SERIE R, ÁGUA PLUVIAL, DN 150 X 150 MM, JUNTA ELÁSTICA, FORNECIDO E INSTALADO EM CONDUTORES VERTICAIS DE ÁGUAS PLUVIAIS. AF_12/2014</t>
  </si>
  <si>
    <t>JUNÇÃO SIMPLES, PVC, SERIE R, ÁGUA PLUVIAL, DN 150 X 100 MM, JUNTA ELÁSTICA, FORNECIDO E INSTALADO EM CONDUTORES VERTICAIS DE ÁGUAS PLUVIAIS. AF_12/2014</t>
  </si>
  <si>
    <t>JOELHO 90 GRAUS, PVC, SERIE NORMAL, ESGOTO PREDIAL, DN 75 MM, JUNTA ELÁSTICA, FORNECIDO E INSTALADO EM RAMAL DE DESCARGA OU RAMAL DE ESGOTO SANITÁRIO. AF_12/2014</t>
  </si>
  <si>
    <t>JOELHO 45 GRAUS, PVC, SERIE NORMAL, ESGOTO PREDIAL, DN 75 MM, JUNTA ELÁSTICA, FORNECIDO E INSTALADO EM RAMAL DE DESCARGA OU RAMAL DE ESGOTO SANITÁRIO. AF_12/2014</t>
  </si>
  <si>
    <t>LUVA SIMPLES, PVC, SERIE NORMAL, ESGOTO PREDIAL, DN 75 MM, JUNTA ELÁSTICA, FORNECIDO E INSTALADO EM RAMAL DE DESCARGA OU RAMAL DE ESGOTO SANITÁRIO. AF_12/2014</t>
  </si>
  <si>
    <t>JUNÇÃO SIMPLES, PVC, SERIE NORMAL, ESGOTO PREDIAL, DN 75 X 75 MM, JUNTA ELÁSTICA, FORNECIDO E INSTALADO EM RAMAL DE DESCARGA OU RAMAL DE ESGOTO SANITÁRIO. AF_12/2014</t>
  </si>
  <si>
    <t>JOELHO 90 GRAUS, PVC, SERIE NORMAL, ESGOTO PREDIAL, DN 150 MM, JUNTA ELÁSTICA, FORNECIDO E INSTALADO EM SUBCOLETOR AÉREO DE ESGOTO SANITÁRIO. AF_12/2014</t>
  </si>
  <si>
    <t>JOELHO 45 GRAUS, PVC, SERIE NORMAL, ESGOTO PREDIAL, DN 150 MM, JUNTA ELÁSTICA, FORNECIDO E INSTALADO EM SUBCOLETOR AÉREO DE ESGOTO SANITÁRIO. AF_12/2014</t>
  </si>
  <si>
    <t>LUVA SIMPLES, PVC, SÉRIE NORMAL, ESGOTO PREDIAL, DN 150 MM, JUNTA ELÁSTICA, FORNECIDO E INSTALADO EM SUBCOLETOR AÉREO DE ESGOTO SANITÁRIO. AF_12/2014</t>
  </si>
  <si>
    <t>ARGAMASSA TRAÇO 1:4 (CIMENTO E AREIA MÉDIA), PREPARO MECÂNICO COM BETONEIRA 400 L. AF_08/2014</t>
  </si>
  <si>
    <t>GUARDA-CORPO FIXADO EM FÔRMA DE MADEIRA COM TRAVESSÕES EM MADEIRA PREGADA PRÉ-MONTADA E ENCAIXE NA FÔRMA. PARA EDIFICAÇÕES COM ALTURA IGUAL OU SUPERIOR A 4 PAVIMENTOS. AF_11/2017</t>
  </si>
  <si>
    <t>MONTAGEM E DESMONTAGEM DE ANDAIME TUBULAR TIPO TORRE (EXCLUSIVE ANDAIME E LIMPEZA). AF_11/2017</t>
  </si>
  <si>
    <t>AUXILIAR DE ELETRICISTA COM ENCARGOS COMPLEMENTARES</t>
  </si>
  <si>
    <t>AZULEJISTA OU LADRILHISTA COM ENCARGOS COMPLEMENTARES</t>
  </si>
  <si>
    <t>CARPINTEIRO DE FORMAS COM ENCARGOS COMPLEMENTARES</t>
  </si>
  <si>
    <t>ENCANADOR OU BOMBEIRO HIDRÁULICO COM ENCARGOS COMPLEMENTARES</t>
  </si>
  <si>
    <t>IMPERMEABILIZADOR COM ENCARGOS COMPLEMENTARES</t>
  </si>
  <si>
    <t>ALMOXARIFE COM ENCARGOS COMPLEMENTARES</t>
  </si>
  <si>
    <t>ARQUITETO DE OBRA JUNIOR COM ENCARGOS COMPLEMENTARES</t>
  </si>
  <si>
    <t>DESENHISTA PROJETISTA COM ENCARGOS COMPLEMENTARES</t>
  </si>
  <si>
    <t>ENCARREGADO GERAL COM ENCARGOS COMPLEMENTARES</t>
  </si>
  <si>
    <t>ENGENHEIRO CIVIL DE OBRA JUNIOR COM ENCARGOS COMPLEMENTARES</t>
  </si>
  <si>
    <t>ENCARREGADO GERAL DE OBRAS COM ENCARGOS COMPLEMENTARES</t>
  </si>
  <si>
    <t>DESPESAS INDIRETAS</t>
  </si>
  <si>
    <t>ADMINISTRAÇÃO CENTRAL</t>
  </si>
  <si>
    <t>Administração Central (AC)</t>
  </si>
  <si>
    <t>SEGUROS RISCOS E GARANTIAS</t>
  </si>
  <si>
    <t>Seguros e Garantias (S+G)</t>
  </si>
  <si>
    <t>Risco (R)</t>
  </si>
  <si>
    <t>DESPESAS FINANCEIRAS</t>
  </si>
  <si>
    <t>Despesas Financeiras (DF)</t>
  </si>
  <si>
    <t>TRIBUTOS (T)</t>
  </si>
  <si>
    <t>BENEFÍCIOS</t>
  </si>
  <si>
    <t>LUCRO (L)</t>
  </si>
  <si>
    <t>(1-T)</t>
  </si>
  <si>
    <t>MATERIAIS</t>
  </si>
  <si>
    <t>QUANT.</t>
  </si>
  <si>
    <t>P. UNITÁRIO</t>
  </si>
  <si>
    <t>P. TOTAL</t>
  </si>
  <si>
    <t>SUBTOTAL</t>
  </si>
  <si>
    <t>MÃO DE OBRA</t>
  </si>
  <si>
    <t>COMPOSIÇÕES AUXILIARES</t>
  </si>
  <si>
    <t>PREÇO TOTAL:</t>
  </si>
  <si>
    <t>IMPERMEABILIZAÇÃO DE SUPERFÍCIE COM MANTA ASFÁLTICA, DUAS CAMADAS, INCLUSIVE APLICAÇÃO DE PRIMER ASFÁLTICO, E=3MM E E=4MM. AF_06/2018</t>
  </si>
  <si>
    <r>
      <t xml:space="preserve">DETALHAMENTO DO BDI DE CONSTRUÇÃO UTILIZADO PELA ADMINISTRAÇÃO
</t>
    </r>
    <r>
      <rPr>
        <b/>
        <sz val="12"/>
        <color indexed="8"/>
        <rFont val="Calibri"/>
        <family val="2"/>
      </rPr>
      <t>A LICITANTE DEVERÁ APRESENTAR A COMPOSIÇÃO DO SEU BDI</t>
    </r>
  </si>
  <si>
    <t>VALOR</t>
  </si>
  <si>
    <t>OBS.:</t>
  </si>
  <si>
    <t>CONSTRUÇÃO DE EDIFÍCIOS
CONFORME ACÓRDÃO Nº 2622/13 e LEI Nº 13.161 DE 31/08/15</t>
  </si>
  <si>
    <t>Lucro</t>
  </si>
  <si>
    <t>RESPONSÁVEL TÉCNICO:</t>
  </si>
  <si>
    <t>Grupo A</t>
  </si>
  <si>
    <t>A1</t>
  </si>
  <si>
    <t xml:space="preserve">INSS </t>
  </si>
  <si>
    <t>A2</t>
  </si>
  <si>
    <t>SESI</t>
  </si>
  <si>
    <t>A3</t>
  </si>
  <si>
    <t>SENAI</t>
  </si>
  <si>
    <t>A4</t>
  </si>
  <si>
    <t>INCRA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</si>
  <si>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</si>
  <si>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</si>
  <si>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</si>
  <si>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</si>
  <si>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</si>
  <si>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</si>
  <si>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</si>
  <si>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>FGTS</t>
  </si>
  <si>
    <t>A9</t>
  </si>
  <si>
    <t xml:space="preserve">SECONCI </t>
  </si>
  <si>
    <t>A</t>
  </si>
  <si>
    <t xml:space="preserve"> Total</t>
  </si>
  <si>
    <t>B1</t>
  </si>
  <si>
    <t>Repouso Semanal Remunerado</t>
  </si>
  <si>
    <t>B2</t>
  </si>
  <si>
    <t xml:space="preserve">Feriados 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</si>
  <si>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</si>
  <si>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</si>
  <si>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</si>
  <si>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</si>
  <si>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</si>
  <si>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</si>
  <si>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</si>
  <si>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</si>
  <si>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</si>
  <si>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</si>
  <si>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</si>
  <si>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</si>
  <si>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</si>
  <si>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</si>
  <si>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</si>
  <si>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 xml:space="preserve">Salário Maternidade </t>
  </si>
  <si>
    <t>B</t>
  </si>
  <si>
    <t>Grupo C</t>
  </si>
  <si>
    <t>C1</t>
  </si>
  <si>
    <t>Aviso Prévio Indenizado</t>
  </si>
  <si>
    <t>C2</t>
  </si>
  <si>
    <t>Aviso Prévio Trabalhado</t>
  </si>
  <si>
    <t>C3</t>
  </si>
  <si>
    <t xml:space="preserve">Férias Indenizadas 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</si>
  <si>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</si>
  <si>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</si>
  <si>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</si>
  <si>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</si>
  <si>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</si>
  <si>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</si>
  <si>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</si>
  <si>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</si>
  <si>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</si>
  <si>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</si>
  <si>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</si>
  <si>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3.1.1</t>
  </si>
  <si>
    <t>* Nota: Os quantitativos apresentados são aproximados e deverão ser conferidos pelas empresas interessadas antes do envio da proposta financeira. NÃO serão aceitos conferência e ajustes de quantitativos durante a obra.</t>
  </si>
  <si>
    <t>LIMPEZA DE CONTRAPISO COM VASSOURA A SECO. AF_04/2019</t>
  </si>
  <si>
    <t>TABELA COM PARÂMETROS DE BDI - CONFORME ACÓRDÃO 2.622/2013</t>
  </si>
  <si>
    <t>1º Quartil</t>
  </si>
  <si>
    <t>Médio</t>
  </si>
  <si>
    <t>3º Quartil</t>
  </si>
  <si>
    <t>Administração Central</t>
  </si>
  <si>
    <t>Seguro + Garantia</t>
  </si>
  <si>
    <t>Risco</t>
  </si>
  <si>
    <t>Despesas Financeiras</t>
  </si>
  <si>
    <t>TÉCNICO EM SEGURANÇA DO TRABALHO COM ENCARGOS COMPLEMENTARES</t>
  </si>
  <si>
    <t>TECNICO DE EDIFICACOES COM ENCARGOS COMPLEMENTARES</t>
  </si>
  <si>
    <t>SERVIÇOS PRELIMINARES</t>
  </si>
  <si>
    <t>SINAPI -</t>
  </si>
  <si>
    <t>TOTAL (A+B+C+D)</t>
  </si>
  <si>
    <t>(1+AC+S+R+G) (1+DF) (1+L)   -  1</t>
  </si>
  <si>
    <t>BDI =</t>
  </si>
  <si>
    <t>TRANSPORTE COM CAMINHÃO CARROCERIA COM GUINDAUTO (MUNCK),  MOMENTO MÁXIMO DE CARGA 11,7 TM, EM VIA URBANA EM LEITO NATURAL (UNIDADE: TXKM). AF_07/2020</t>
  </si>
  <si>
    <t>2.1.2</t>
  </si>
  <si>
    <t>CONTRATANTE:</t>
  </si>
  <si>
    <t>PLANILHA RESUMO</t>
  </si>
  <si>
    <t>CCU (COMPOSIÇÃO DE CUSTOS UNITÁRIA)</t>
  </si>
  <si>
    <t>PLANILHA ORÇAMENTÁRIA</t>
  </si>
  <si>
    <t>DESCRIÇÃO DOS SERVIÇOS</t>
  </si>
  <si>
    <t>BANCO</t>
  </si>
  <si>
    <t>REFERÊNCIA DE PREÇOS</t>
  </si>
  <si>
    <t>BDI</t>
  </si>
  <si>
    <t>% ITEM</t>
  </si>
  <si>
    <t>BDI (BENEFÍCIO E DESPESAS INDIRETAS) - NORMAL</t>
  </si>
  <si>
    <t>REFERÊNCIA:</t>
  </si>
  <si>
    <t>NÃO DESONERADO</t>
  </si>
  <si>
    <t>Normal</t>
  </si>
  <si>
    <t>DESONERADO</t>
  </si>
  <si>
    <t>1.4.4</t>
  </si>
  <si>
    <t>CPRB</t>
  </si>
  <si>
    <t>Unitário (R$)</t>
  </si>
  <si>
    <t>Total (R$)</t>
  </si>
  <si>
    <t>CRONOGRAMA FÍSICO-FINANCEIRO</t>
  </si>
  <si>
    <t>MENSALISTA (%)</t>
  </si>
  <si>
    <t>HORISTA (%)</t>
  </si>
  <si>
    <t>DEMONSTRATIVO DE COMPOSIÇÃO DOS ENCARGOS SOCIAIS SOBRE A MÃO DE OBRA</t>
  </si>
  <si>
    <t>ENCARGOS SOCIAIS SOBRE A MÃO DE OBRA</t>
  </si>
  <si>
    <t>Mês 1</t>
  </si>
  <si>
    <t>Mês 2</t>
  </si>
  <si>
    <t>TOTAIS GERAIS (R$ POR ETAPA)</t>
  </si>
  <si>
    <t>TOTAL DO ITEM
(R$)</t>
  </si>
  <si>
    <t>CUSTO (SEM BDI - R$)</t>
  </si>
  <si>
    <t>PREÇO (COM BDI - R$)</t>
  </si>
  <si>
    <t>% DO TOTAL</t>
  </si>
  <si>
    <t>% AUMULADO</t>
  </si>
  <si>
    <r>
      <t xml:space="preserve">Tipologia de Obra: </t>
    </r>
    <r>
      <rPr>
        <sz val="10"/>
        <color indexed="8"/>
        <rFont val="Arial"/>
        <family val="2"/>
      </rPr>
      <t>Construção de Edifícios</t>
    </r>
  </si>
  <si>
    <t>CCU</t>
  </si>
  <si>
    <t>Grazielle Cruz/ Marcelo F. Pereira</t>
  </si>
  <si>
    <t>ISS*</t>
  </si>
  <si>
    <t>Mês 3</t>
  </si>
  <si>
    <t>Mês 4</t>
  </si>
  <si>
    <t>Mês 5</t>
  </si>
  <si>
    <t>Mês 6</t>
  </si>
  <si>
    <t>BRASÍLIA</t>
  </si>
  <si>
    <t>CONCRETO MAGRO PARA LASTRO, TRAÇO 1:4,5:4,5 (EM MASSA SECA DE CIMENTO/ AREIA MÉDIA/ BRITA 1) - PREPARO MECÂNICO COM BETONEIRA 400 L. AF_05/2021</t>
  </si>
  <si>
    <t>1.1.2</t>
  </si>
  <si>
    <t>INSTALAÇÃO DE OBRA</t>
  </si>
  <si>
    <t>mês</t>
  </si>
  <si>
    <t>1.1.3</t>
  </si>
  <si>
    <t>1.2.2</t>
  </si>
  <si>
    <t>un</t>
  </si>
  <si>
    <t>1.2.4</t>
  </si>
  <si>
    <t>1.2.5</t>
  </si>
  <si>
    <t>m/mês</t>
  </si>
  <si>
    <t>1.2.6</t>
  </si>
  <si>
    <t>m</t>
  </si>
  <si>
    <t>m³</t>
  </si>
  <si>
    <t>3.1.2</t>
  </si>
  <si>
    <t>COMPLEMENTAÇÃO DA OBRA</t>
  </si>
  <si>
    <t>*Conforme Decreto nº 25.508/2005.</t>
  </si>
  <si>
    <t>2.1.3</t>
  </si>
  <si>
    <t>2.1.4</t>
  </si>
  <si>
    <t>GEOTÊXTIL NÃO TECIDO 100% POLIÉSTER, RESISTÊNCIA A TRAÇÃO DE 14 KN/M (RT - 14), INSTALADO EM DRENO - FORNECIMENTO E INSTALAÇÃO. AF_07/2021</t>
  </si>
  <si>
    <t>GEOTÊXTIL NÃO TECIDO 100% POLIÉSTER, RESISTÊNCIA A TRAÇÃO DE 26 KN/M (RT - 26), INSTALADO EM DRENO - FORNECIMENTO E INSTALAÇÃO. AF_07/2021</t>
  </si>
  <si>
    <t>CAIXA D´ÁGUA EM POLIETILENO, 1000 LITROS (INCLUSOS TUBOS, CONEXÕES E TORNEIRA DE BÓIA) - FORNECIMENTO E INSTALAÇÃO. AF_06/2021</t>
  </si>
  <si>
    <t>CONTRAPISO EM ARGAMASSA TRAÇO 1:4 (CIMENTO E AREIA), PREPARO MECÂNICO COM BETONEIRA 400 L, APLICADO EM ÁREAS SECAS SOBRE LAJE, ADERIDO, ACABAMENTO NÃO REFORÇADO, ESPESSURA 2CM. AF_07/2021</t>
  </si>
  <si>
    <t>CONTRAPISO EM ARGAMASSA TRAÇO 1:4 (CIMENTO E AREIA), PREPARO MECÂNICO COM BETONEIRA 400 L, APLICADO EM ÁREAS SECAS SOBRE LAJE, ADERIDO, ACABAMENTO NÃO REFORÇADO, ESPESSURA 3CM. AF_07/2021</t>
  </si>
  <si>
    <t>1.1.4</t>
  </si>
  <si>
    <t>1.2.7</t>
  </si>
  <si>
    <t>1.2.8</t>
  </si>
  <si>
    <t>1.2.9</t>
  </si>
  <si>
    <t>1.2.10</t>
  </si>
  <si>
    <t>1.2.11</t>
  </si>
  <si>
    <t>IMPERMEABILIZAÇÕES</t>
  </si>
  <si>
    <t>3.2</t>
  </si>
  <si>
    <t>3.2.1</t>
  </si>
  <si>
    <t>3.2.2</t>
  </si>
  <si>
    <t>3.1.3</t>
  </si>
  <si>
    <t>3.1.4</t>
  </si>
  <si>
    <t>3.3</t>
  </si>
  <si>
    <t>3.3.1</t>
  </si>
  <si>
    <t>3.1.5</t>
  </si>
  <si>
    <t>3.3.2</t>
  </si>
  <si>
    <t>OBR_001</t>
  </si>
  <si>
    <t>OBR_002</t>
  </si>
  <si>
    <t>OBR_003</t>
  </si>
  <si>
    <t>OBR_004</t>
  </si>
  <si>
    <t>DEM_001</t>
  </si>
  <si>
    <t>IMP_001</t>
  </si>
  <si>
    <t>IMP_002</t>
  </si>
  <si>
    <t>IMP_003</t>
  </si>
  <si>
    <t>3.3.3</t>
  </si>
  <si>
    <t>IMP_004</t>
  </si>
  <si>
    <t>2.1.5</t>
  </si>
  <si>
    <t>REC_001</t>
  </si>
  <si>
    <t>PAV_001</t>
  </si>
  <si>
    <t>PAV_002</t>
  </si>
  <si>
    <t>FIN_001</t>
  </si>
  <si>
    <t>3.2.3</t>
  </si>
  <si>
    <t>IMP_005</t>
  </si>
  <si>
    <t>IMP_006</t>
  </si>
  <si>
    <t>IMP_007</t>
  </si>
  <si>
    <t>SICRO</t>
  </si>
  <si>
    <t>REGISTRO DE ESFERA, PVC, ROSCÁVEL, COM VOLANTE, 3/4" - FORNECIMENTO E INSTALAÇÃO. AF_08/2021</t>
  </si>
  <si>
    <t>TORNEIRA DE BOIA PARA CAIXA D'ÁGUA, ROSCÁVEL, 1/2" - FORNECIMENTO E INSTALAÇÃO. AF_08/2021</t>
  </si>
  <si>
    <t>CURVA ABC</t>
  </si>
  <si>
    <t>2.1.6</t>
  </si>
  <si>
    <t>3.3.4</t>
  </si>
  <si>
    <t>3.3.5</t>
  </si>
  <si>
    <t>TRATAMENTO DE JUNTA DE DILATAÇÃO, COM TARUGO DE POLIETILENO E SELANTE PU, INCLUSO PREENCHIMENTO COM ESPUMA EXPANSIVA PU. AF_06/2018</t>
  </si>
  <si>
    <t>ADITIVO ADESIVO LIQUIDO PARA ARGAMASSAS DE REVESTIMENTOS CIMENTICIOS</t>
  </si>
  <si>
    <t>AREIA FINA - POSTO JAZIDA/FORNECEDOR (RETIRADO NA JAZIDA, SEM TRANSPORTE)</t>
  </si>
  <si>
    <t>ARGAMASSA POLIMERICA IMPERMEABILIZANTE SEMIFLEXIVEL, BICOMPONENTE (MEMBRANA IMPERMEABILIZANTE ACRILICA)</t>
  </si>
  <si>
    <t>CABO MULTIPOLAR DE COBRE, FLEXIVEL, CLASSE 4 OU 5, ISOLACAO EM HEPR, COBERTURA EM PVC-ST2, ANTICHAMA BWF-B, 0,6/1 KV, 3 CONDUTORES DE 16 MM2</t>
  </si>
  <si>
    <t>CIMENTO BRANCO</t>
  </si>
  <si>
    <t>CIMENTO PORTLAND COMPOSTO CP II-32</t>
  </si>
  <si>
    <t>COLA BRANCA BASE PVA</t>
  </si>
  <si>
    <t>FITA ISOLANTE ADESIVA ANTICHAMA, USO ATE 750 V, EM ROLO DE 19 MM X 5 M</t>
  </si>
  <si>
    <t>GAS DE COZINHA - GLP</t>
  </si>
  <si>
    <t>LIXA EM FOLHA PARA FERRO, NUMERO 150</t>
  </si>
  <si>
    <t>LOCACAO DE ANDAIME METALICO TUBULAR DE ENCAIXE, TIPO DE TORRE, COM LARGURA DE 1 ATE 1,5 M E ALTURA DE *1,00* M (INCLUSO SAPATAS FIXAS OU RODIZIOS)</t>
  </si>
  <si>
    <t>LOCACAO DE CONTAINER 2,30  X  6,00 M, ALT. 2,50 M, COM 1 SANITARIO, PARA ESCRITORIO, COMPLETO, SEM DIVISORIAS INTERNAS</t>
  </si>
  <si>
    <t>LOCACAO DE CONTAINER 2,30  X  6,00 M, ALT. 2,50 M, PARA ESCRITORIO, SEM DIVISORIAS INTERNAS E SEM SANITARIO</t>
  </si>
  <si>
    <t>LOCACAO DE CONTAINER 2,30 X 4,30 M, ALT. 2,50 M, PARA SANITARIO, COM 3 BACIAS, 4 CHUVEIROS, 1 LAVATORIO E 1 MICTORIO</t>
  </si>
  <si>
    <t>MEMBRANA IMPERMEABILIZANTE A BASE DE POLIURETANO</t>
  </si>
  <si>
    <t>MEMBRANA IMPERMEABILIZANTE ACRILICA MONOCOMPONENTE</t>
  </si>
  <si>
    <t>PONTALETE *7,5 X 7,5* CM EM PINUS, MISTA OU EQUIVALENTE DA REGIAO - BRUTA</t>
  </si>
  <si>
    <t>PREGO DE ACO POLIDO COM CABECA 18 X 30 (2 3/4 X 10)</t>
  </si>
  <si>
    <t>PRIMER PARA MANTA ASFALTICA A BASE DE ASFALTO MODIFICADO DILUIDO EM SOLVENTE, APLICACAO A FRIO</t>
  </si>
  <si>
    <t>SARRAFO NAO APARELHADO *2,5 X 7* CM, EM MACARANDUBA, ANGELIM OU EQUIVALENTE DA REGIAO -  BRUTA</t>
  </si>
  <si>
    <t>SELANTE A BASE DE ALCATRAO E POLIURETANO PARA JUNTAS HORIZONTAIS</t>
  </si>
  <si>
    <t>TELA DE ACO SOLDADA GALVANIZADA/ZINCADA PARA ALVENARIA, FIO D = *1,24 MM, MALHA 25 X 25 MM</t>
  </si>
  <si>
    <t>VEU POLIESTER</t>
  </si>
  <si>
    <t>Mês 7</t>
  </si>
  <si>
    <t>Mês 8</t>
  </si>
  <si>
    <t>TREZENTOS E SESSENTA DIAS</t>
  </si>
  <si>
    <t>CONFEA | CONSELHO FEDERAL DE ENGENHARIA E AGRONOMIA</t>
  </si>
  <si>
    <t>IMPERMEABILIZAÇÃO - EDIFÍCIO SEDE - CONFEA</t>
  </si>
  <si>
    <t>SEPN 508, BLOCO A, ASA NORTE - BRASÍLIA/DF</t>
  </si>
  <si>
    <t>ADMINISTRAÇÃO DE OBRA - PESSOAL</t>
  </si>
  <si>
    <t>INSTALAÇÕES PROVISÓRIAS</t>
  </si>
  <si>
    <t>INSTALAÇÕES ELÉTRICAS PROVISÓRIAS PARA CONTAINERS</t>
  </si>
  <si>
    <t>INSTALAÇÕES HIDROSSANITÁRIAS PROVISÓRIAS PARA CONTAINERS</t>
  </si>
  <si>
    <t>MOBILIZAÇÃO E DESMOBILIZAÇÃO DE CONTAINER</t>
  </si>
  <si>
    <t>FORNECIMENTO E INSTALAÇÃO DE PLACA DE OBRA EM CHAPA GALVANIZADA *N. 22*, ADESIVADA</t>
  </si>
  <si>
    <t>LOCAÇÃO DE GUINCHO</t>
  </si>
  <si>
    <t>DEMOLIÇÕES</t>
  </si>
  <si>
    <t>REMOÇÃO DE IMPERMEABILIZAÇÃO E PROTEÇÃO MECÂNICA</t>
  </si>
  <si>
    <t>CAMADAS COMPLEMENTARES</t>
  </si>
  <si>
    <t>SISTEMAS DE IMPERMEABILIZAÇÃO</t>
  </si>
  <si>
    <t>SERVIÇOS COMPLEMENTARES</t>
  </si>
  <si>
    <t>3.3.6</t>
  </si>
  <si>
    <t>PROJETO AS BUILT</t>
  </si>
  <si>
    <t>LIMPEZA FINAL DE OBRA</t>
  </si>
  <si>
    <t>OBR_005</t>
  </si>
  <si>
    <t>IMP_008</t>
  </si>
  <si>
    <t>SBC</t>
  </si>
  <si>
    <t>COPIAS DE PROJETOS POR PLOTAGEM ELETRONICA</t>
  </si>
  <si>
    <t>IMPERMEABILIZAÇÃO DE SUPERFÍCIE COM MANTA ASFÁLTICA, UMA CAMADA, INCLUSIVE APLICAÇÃO DE PRIMER ASFÁLTICO, E=3MM, COM ACABAMENTO EM ALUMÍNIO</t>
  </si>
  <si>
    <t>MANTA ASFÁLTICA, E=3MM, COM ACABAMENTO EM ALUMÍNIO</t>
  </si>
  <si>
    <t>3.2.4</t>
  </si>
  <si>
    <t>3.2.5</t>
  </si>
  <si>
    <t>TINTA POLIURETANO ALIFÁTICO</t>
  </si>
  <si>
    <t>MEMBRANA DE POLIURETANO PARA TRÁFEGO DE PEDESTRES COM 1,8MM DE ESPESSURA, TEXTURA ANTIDERRAPANTE E PROTEÇÃO ALIFÁTICA CONTRA INTEMPÉRIES</t>
  </si>
  <si>
    <t>3.2.6</t>
  </si>
  <si>
    <t>MEMBRANA DE POLIURETANO PARA TRÁFEGO DE VEÍCULOS COM 2,9MM DE ESPESSURA, TEXTURA ANTIDERRAPANTE E PROTEÇÃO ALIFÁTICA CONTRA INTEMPÉRIES</t>
  </si>
  <si>
    <t>MEMBRANA DE POLÍMERO ACRÍLICO SEM CIMENTO, COM 1,6MM DE ESPESSURA, ESTRUTURADO COM TELA DE POLIÉSTER NOS PONTOS CRÍTICOS</t>
  </si>
  <si>
    <t>ARGAMASSA POLIMÉRICA COM ESPESSURA DE 1,0MM + MEMBRANA ACRÍLICA COM CIMENTO, COM ESPESSURA DE 3,0MM, ESTRUTURADO COM TELA DE POLIÉSTER, MALHA 2X2MM NOS PONTOS CRÍTICOS</t>
  </si>
  <si>
    <t>MEMBRANA DE POLIURETANO COM 2,6MM DE ESPESSURA, ESTRUTURADA COM TELA DE POLIÉSTER, MALHA 2X2MM E AREIA ASPERGIDA NA ÚLTIMA CAMADA</t>
  </si>
  <si>
    <t>3.2.7</t>
  </si>
  <si>
    <t>3.2.8</t>
  </si>
  <si>
    <t>MEMBRANA EPÓXI COM 0,4MM DE ESPESSURA</t>
  </si>
  <si>
    <t>3.2.9</t>
  </si>
  <si>
    <t>ARGAMASSA POLIMÉRICA COM 1,8MM DE ESPESSURA + MEMBRANA EPÓXI COM 1,0MM DE ESPESSURA</t>
  </si>
  <si>
    <t>FIXAÇÃO DE CONTRA RUFO E PINGADEIRAS</t>
  </si>
  <si>
    <t>PROTEÇÃO MECANICA VERTICAL COM ARGAMASSA DE CIMENTO E AREIA TRAÇO 1:4, ESP. 3CM, ESTRUTURADA COM TELA PLÁSTICA OU SOLDADA, ABERTURA 2,5CM</t>
  </si>
  <si>
    <t>REGULARIZAÇÃO DE SUPERFICIE EM CONCRETO</t>
  </si>
  <si>
    <t>LIXAMENTO MECANIZADO DE SUPERFÍCIES</t>
  </si>
  <si>
    <t>RECUPERAÇÃO DE SUPERFÍCIE DE CONCRETO COM ELIMINAÇÃO DE FALHAS, REBARBAS E BROCAS</t>
  </si>
  <si>
    <t>EXECUÇÃO DE JUNTA ANTICOMPRESSÃO COM PREENCHIMENTO EM MASTIQUE DE POLIURETANO</t>
  </si>
  <si>
    <t>EXECUÇÃO DE MEIA CANA EM MASTIQUE DE POLIURETANO</t>
  </si>
  <si>
    <t>LIMPEZA EM JUNTA DE DILATAÇÃO</t>
  </si>
  <si>
    <t>COTAÇÃO</t>
  </si>
  <si>
    <t>IMP_0001</t>
  </si>
  <si>
    <t>IMP_0002</t>
  </si>
  <si>
    <t>IMP_0003</t>
  </si>
  <si>
    <t>MEMBRANA EPÓXI</t>
  </si>
  <si>
    <t>IMP_009</t>
  </si>
  <si>
    <t>M1468</t>
  </si>
  <si>
    <t>MASTIQUE PARA JUNTAS À BASE DE ALCATRÃO E POLIURETANO</t>
  </si>
  <si>
    <t>PROJETO "AS BUILT" DE IMPERMEABILIZAÇÃO</t>
  </si>
  <si>
    <t>ALUGUEL MENSAL GUINCHO DE MASTRO MECAN 400KG</t>
  </si>
  <si>
    <t>MÊS</t>
  </si>
  <si>
    <t>REMOÇÃO DE PAINEL SOLAR FOTOVOLTAICO</t>
  </si>
  <si>
    <t>DEM_002</t>
  </si>
  <si>
    <t>DEM_003</t>
  </si>
  <si>
    <t>REMOÇÃO DE PEDRISCOS</t>
  </si>
  <si>
    <t>DEM_004</t>
  </si>
  <si>
    <t>2.1.7</t>
  </si>
  <si>
    <t>REMOÇÃO DE ANTENA</t>
  </si>
  <si>
    <t>2.1.8</t>
  </si>
  <si>
    <t>LIMPEZA DE VEGETAÇÃO RASTEIRA E RETIRADA DE CAMADA SUPERFICIAL DE SOLO</t>
  </si>
  <si>
    <t>DEM_005</t>
  </si>
  <si>
    <t>2.1.9</t>
  </si>
  <si>
    <t>2.1.10</t>
  </si>
  <si>
    <t>Grupo B</t>
  </si>
  <si>
    <t>ORÇAMENTO EXECUTIVO</t>
  </si>
  <si>
    <t>R1</t>
  </si>
  <si>
    <t>DISCO DE DESBASTE PARA METAL FERROSO EM GERAL, COM TRES TELAS,  9 X 1/4 X 7/8 " ( 228,6 X 6,4 X 22,2 MM)</t>
  </si>
  <si>
    <t>PLACA DE OBRA (PARA CONSTRUCAO CIVIL) EM CHAPA GALVANIZADA *N. 22*, ADESIVADA, DE *2,4 X 1,2* M (SEM POSTES PARA FIXACAO)</t>
  </si>
  <si>
    <t>Atendendo a comentários</t>
  </si>
  <si>
    <t>5.1</t>
  </si>
  <si>
    <t>5.1.1</t>
  </si>
  <si>
    <t>5.2</t>
  </si>
  <si>
    <t>5.2.1</t>
  </si>
  <si>
    <t>DRENAGEM</t>
  </si>
  <si>
    <t>TUBULAÇÕES E CONEXÕES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</si>
  <si>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</si>
  <si>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</si>
  <si>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</si>
  <si>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</si>
  <si>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</si>
  <si>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</si>
  <si>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</si>
  <si>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</si>
  <si>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</si>
  <si>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</si>
  <si>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</si>
  <si>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</si>
  <si>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</si>
  <si>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</si>
  <si>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</si>
  <si>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GRELHA METÁLICA 10x10CM</t>
  </si>
  <si>
    <t>DRE_001</t>
  </si>
  <si>
    <t>GRELHA ACO INOX QUADRADA COM FECHAMENTO ESCAMOTEAVEL 100MM</t>
  </si>
  <si>
    <t>h</t>
  </si>
  <si>
    <t>R2</t>
  </si>
  <si>
    <t>DEM_006</t>
  </si>
  <si>
    <t>DEM_007</t>
  </si>
  <si>
    <t>TRANSPORTE EM OBRA E CARGA DE MATERIAL DEMOLIDO EM CAÇAMBA</t>
  </si>
  <si>
    <t>TRANSPORTE DE MATERIAL DEMOLIDO EM CAÇAMBA</t>
  </si>
  <si>
    <t>ALUGUEL DE CACAMBA 48 HORAS COM RETIRADA</t>
  </si>
  <si>
    <t>Revisão conforme solicitações</t>
  </si>
  <si>
    <t>REMOCAO E BOTA/FORA DETRITOS FORA DA OBRA-INCL.ESTIVA CARGA</t>
  </si>
  <si>
    <t>DEMOLIÇÃO DE RODAPÉ EM GRANITO</t>
  </si>
  <si>
    <t>DEMOLIÇÃO DE PEITORIL EM GRANITO</t>
  </si>
  <si>
    <t>DEM_008</t>
  </si>
  <si>
    <t>DEM_009</t>
  </si>
  <si>
    <t>2.1.11</t>
  </si>
  <si>
    <t>2.1.12</t>
  </si>
  <si>
    <t>1.1.5</t>
  </si>
  <si>
    <t>ENGENHEIRO CONSULTOR</t>
  </si>
  <si>
    <t>3.3.7</t>
  </si>
  <si>
    <t>3.3.8</t>
  </si>
  <si>
    <t>FORNECIMENTO E EXECUÇÃO DE RODAPÉ EM GRANITO</t>
  </si>
  <si>
    <t>FORNECIMENTO E EXECUÇÃO DE PEITORIL/ SOLEIRA EM GRANITO</t>
  </si>
  <si>
    <t>3.3.9</t>
  </si>
  <si>
    <t>APLICAÇÃO DE PINTURA COM TINTA LÁTEX ACRÍLICA EM ÁREAS EXTERNAS</t>
  </si>
  <si>
    <t>PINTURA DE DEMARCAÇÃO DE VAGA</t>
  </si>
  <si>
    <t>1.1.6</t>
  </si>
  <si>
    <t>ADM_001</t>
  </si>
  <si>
    <t>ENCARGOS COMPLEMENTARES ADICIONAIS - EQUIPE</t>
  </si>
  <si>
    <t>RETIRADA DE BATE-RODAS PARA REAPROVEITAMENTO</t>
  </si>
  <si>
    <t>2.1.13</t>
  </si>
  <si>
    <t>DEM_010</t>
  </si>
  <si>
    <t>3.3.10</t>
  </si>
  <si>
    <t>REINSTALAÇÃO DE BATE-RODAS</t>
  </si>
  <si>
    <t>BTR_001</t>
  </si>
  <si>
    <t>R3</t>
  </si>
  <si>
    <t>R4</t>
  </si>
  <si>
    <t>Gerusa Vaz</t>
  </si>
  <si>
    <t>Atualização de valores</t>
  </si>
  <si>
    <t>R5</t>
  </si>
  <si>
    <t>3.3.11</t>
  </si>
  <si>
    <t>PINTURA DE DEMARCAÇÃO DE VAGA EPOXI</t>
  </si>
  <si>
    <t>PINTURA DE FAIXA EPOXI</t>
  </si>
  <si>
    <t>3.3.12</t>
  </si>
  <si>
    <t>PAV_003</t>
  </si>
  <si>
    <t>EXECUÇÃO DE REVESTIMENTO ESPELHO D'AGUA - PASTILHA DE VIDRO 3X3 CM NO PADRÃO DA EXISTENTE</t>
  </si>
  <si>
    <t>Pastilha de vidro monocromática de cor verde com dimensão de 3x3 cm, fornecida em placas de 33x33 cm, aspecto de reflexão de luz multidirecional, absorção e porosidade nulas e alta resistência à abrasão</t>
  </si>
  <si>
    <t>ARGAMASSA COLANTE TIPO AC III</t>
  </si>
  <si>
    <t>REJUNTE CIMENTICIO</t>
  </si>
  <si>
    <t>3.1.6</t>
  </si>
  <si>
    <t>IMP_010</t>
  </si>
  <si>
    <t>REGULARIZAÇÃO DE SUPERFICIE EM CONCRETO - GARAGENS</t>
  </si>
  <si>
    <t xml:space="preserve">Argamassa de cimento e areia, traço 1:3 </t>
  </si>
  <si>
    <t>kg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</si>
</sst>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0"/>
    <numFmt numFmtId="179" formatCode="&quot;R$ &quot;#,##0.00"/>
    <numFmt numFmtId="180" formatCode="#,##0.00_);[Red]\(#,##0.00\);"/>
    <numFmt numFmtId="181" formatCode="[$-416]mmm\-yy;@"/>
    <numFmt numFmtId="182" formatCode="[$-416]dddd\,\ d&quot; de &quot;mmmm&quot; de &quot;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_([$€]* #,##0.00_);_([$€]* \(#,##0.00\);_([$€]* &quot;-&quot;??_);_(@_)"/>
    <numFmt numFmtId="188" formatCode="#,##0.0"/>
    <numFmt numFmtId="189" formatCode="0.000"/>
    <numFmt numFmtId="190" formatCode="0.0"/>
    <numFmt numFmtId="191" formatCode="#,##0.000"/>
    <numFmt numFmtId="192" formatCode="&quot;R$&quot;#,##0.00_);[Red]\(&quot;R$&quot;#,##0.00\)"/>
    <numFmt numFmtId="193" formatCode="General_)"/>
    <numFmt numFmtId="194" formatCode="0.0000"/>
    <numFmt numFmtId="195" formatCode="_-* #,##0.00\ _D_M_-;\-* #,##0.00\ _D_M_-;_-* &quot;-&quot;??\ _D_M_-;_-@_-"/>
    <numFmt numFmtId="196" formatCode="&quot;R$&quot;\ #,##0.00"/>
    <numFmt numFmtId="197" formatCode="dd/mm/yy;@"/>
    <numFmt numFmtId="198" formatCode="_-* #,##0.00000_-;\-* #,##0.00000_-;_-* &quot;-&quot;??_-;_-@_-"/>
    <numFmt numFmtId="199" formatCode="&quot;Ativado&quot;;&quot;Ativado&quot;;&quot;Desativado&quot;"/>
    <numFmt numFmtId="200" formatCode="&quot; R$ &quot;#,##0.00\ ;&quot; R$ (&quot;#,##0.00\);&quot; R$ -&quot;#\ ;@\ "/>
    <numFmt numFmtId="201" formatCode="#,##0.00\ ;&quot; (&quot;#,##0.00\);&quot; -&quot;#\ ;@\ "/>
    <numFmt numFmtId="202" formatCode="_(&quot;R$&quot;* #,##0.00_);_(&quot;R$&quot;* \(#,##0.00\);_(&quot;R$&quot;* &quot;-&quot;??_);_(@_)"/>
    <numFmt numFmtId="203" formatCode="mmm/yyyy"/>
    <numFmt numFmtId="204" formatCode="##0.00"/>
    <numFmt numFmtId="205" formatCode="_-[$R$-416]\ * #,##0.00_-;\-[$R$-416]\ * #,##0.00_-;_-[$R$-416]\ * &quot;-&quot;??_-;_-@_-"/>
    <numFmt numFmtId="206" formatCode="0000"/>
    <numFmt numFmtId="207" formatCode="00"/>
    <numFmt numFmtId="208" formatCode="#,##0.00_ ;\-#,##0.00\ "/>
    <numFmt numFmtId="209" formatCode="0.0_ ;\-0.0\ "/>
    <numFmt numFmtId="210" formatCode="0_ ;\-0\ "/>
    <numFmt numFmtId="211" formatCode="0.0000%"/>
    <numFmt numFmtId="212" formatCode="0.000%"/>
    <numFmt numFmtId="213" formatCode="0.0%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9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2"/>
      <family val="0"/>
    </font>
    <font>
      <b/>
      <sz val="11"/>
      <color indexed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.3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9"/>
      <color indexed="10"/>
      <name val="Arial"/>
      <family val="2"/>
    </font>
    <font>
      <sz val="12"/>
      <color indexed="8"/>
      <name val="Helvetica"/>
      <family val="0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.35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rgb="FFFF0000"/>
      <name val="Arial"/>
      <family val="2"/>
    </font>
    <font>
      <sz val="12"/>
      <color rgb="FF000000"/>
      <name val="Helvetica"/>
      <family val="0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187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200" fontId="10" fillId="0" borderId="0">
      <alignment horizontal="justify" vertical="top"/>
      <protection/>
    </xf>
    <xf numFmtId="202" fontId="2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10" fillId="0" borderId="0">
      <alignment horizontal="justify"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95" fontId="6" fillId="0" borderId="0" applyFont="0" applyFill="0" applyBorder="0" applyAlignment="0" applyProtection="0"/>
    <xf numFmtId="201" fontId="10" fillId="0" borderId="0">
      <alignment horizontal="justify" vertical="top"/>
      <protection/>
    </xf>
    <xf numFmtId="177" fontId="2" fillId="0" borderId="0" applyFont="0" applyFill="0" applyBorder="0" applyAlignment="0" applyProtection="0"/>
    <xf numFmtId="177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4" fontId="4" fillId="33" borderId="1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2" fontId="4" fillId="0" borderId="0" xfId="77" applyNumberFormat="1" applyFont="1" applyBorder="1" applyAlignment="1" applyProtection="1">
      <alignment horizontal="center" vertical="center" wrapText="1"/>
      <protection hidden="1"/>
    </xf>
    <xf numFmtId="177" fontId="4" fillId="0" borderId="0" xfId="77" applyFont="1" applyBorder="1" applyAlignment="1" applyProtection="1">
      <alignment vertical="center" wrapText="1"/>
      <protection hidden="1"/>
    </xf>
    <xf numFmtId="0" fontId="4" fillId="0" borderId="0" xfId="61" applyFont="1" applyAlignment="1" applyProtection="1">
      <alignment vertical="center"/>
      <protection hidden="1"/>
    </xf>
    <xf numFmtId="0" fontId="4" fillId="0" borderId="0" xfId="61" applyFont="1" applyFill="1" applyAlignment="1" applyProtection="1">
      <alignment vertical="center"/>
      <protection hidden="1"/>
    </xf>
    <xf numFmtId="0" fontId="4" fillId="0" borderId="0" xfId="61" applyFont="1" applyAlignment="1" applyProtection="1">
      <alignment horizontal="center" vertical="center"/>
      <protection hidden="1"/>
    </xf>
    <xf numFmtId="4" fontId="4" fillId="0" borderId="0" xfId="61" applyNumberFormat="1" applyFont="1" applyAlignment="1" applyProtection="1">
      <alignment horizontal="center" vertical="center"/>
      <protection hidden="1"/>
    </xf>
    <xf numFmtId="10" fontId="4" fillId="0" borderId="0" xfId="61" applyNumberFormat="1" applyFont="1" applyAlignment="1" applyProtection="1">
      <alignment horizontal="center" vertical="center"/>
      <protection hidden="1"/>
    </xf>
    <xf numFmtId="10" fontId="4" fillId="0" borderId="0" xfId="61" applyNumberFormat="1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61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61" applyFont="1" applyFill="1" applyBorder="1" applyAlignment="1" applyProtection="1">
      <alignment vertical="center"/>
      <protection locked="0"/>
    </xf>
    <xf numFmtId="0" fontId="4" fillId="0" borderId="0" xfId="61" applyFont="1" applyFill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center"/>
      <protection locked="0"/>
    </xf>
    <xf numFmtId="177" fontId="4" fillId="0" borderId="0" xfId="78" applyFont="1" applyBorder="1" applyAlignment="1" applyProtection="1">
      <alignment vertical="center"/>
      <protection locked="0"/>
    </xf>
    <xf numFmtId="0" fontId="4" fillId="0" borderId="11" xfId="61" applyFont="1" applyBorder="1" applyAlignment="1" applyProtection="1">
      <alignment vertical="center"/>
      <protection locked="0"/>
    </xf>
    <xf numFmtId="177" fontId="4" fillId="0" borderId="0" xfId="78" applyFont="1" applyAlignment="1" applyProtection="1">
      <alignment vertical="center"/>
      <protection locked="0"/>
    </xf>
    <xf numFmtId="0" fontId="4" fillId="0" borderId="12" xfId="61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vertical="center"/>
      <protection hidden="1"/>
    </xf>
    <xf numFmtId="0" fontId="7" fillId="34" borderId="16" xfId="0" applyFont="1" applyFill="1" applyBorder="1" applyAlignment="1" applyProtection="1">
      <alignment vertical="center"/>
      <protection/>
    </xf>
    <xf numFmtId="4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justify" vertical="center" wrapText="1"/>
      <protection hidden="1"/>
    </xf>
    <xf numFmtId="0" fontId="7" fillId="34" borderId="17" xfId="0" applyFont="1" applyFill="1" applyBorder="1" applyAlignment="1" applyProtection="1">
      <alignment horizontal="justify" vertical="center" wrapText="1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justify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2" fontId="7" fillId="33" borderId="16" xfId="0" applyNumberFormat="1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/>
    </xf>
    <xf numFmtId="4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33" borderId="15" xfId="77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8" xfId="77" applyNumberFormat="1" applyFont="1" applyFill="1" applyBorder="1" applyAlignment="1" applyProtection="1">
      <alignment vertical="center" wrapText="1"/>
      <protection hidden="1"/>
    </xf>
    <xf numFmtId="3" fontId="7" fillId="0" borderId="17" xfId="77" applyNumberFormat="1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4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16" xfId="77" applyNumberFormat="1" applyFont="1" applyFill="1" applyBorder="1" applyAlignment="1" applyProtection="1">
      <alignment horizontal="center" vertical="center" wrapText="1"/>
      <protection hidden="1"/>
    </xf>
    <xf numFmtId="4" fontId="4" fillId="0" borderId="16" xfId="77" applyNumberFormat="1" applyFont="1" applyFill="1" applyBorder="1" applyAlignment="1" applyProtection="1">
      <alignment horizontal="center" vertical="center" wrapText="1"/>
      <protection/>
    </xf>
    <xf numFmtId="4" fontId="4" fillId="0" borderId="18" xfId="77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vertical="center" wrapText="1"/>
      <protection hidden="1"/>
    </xf>
    <xf numFmtId="0" fontId="4" fillId="33" borderId="16" xfId="0" applyFont="1" applyFill="1" applyBorder="1" applyAlignment="1" applyProtection="1">
      <alignment vertical="center" wrapText="1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hidden="1"/>
    </xf>
    <xf numFmtId="0" fontId="4" fillId="33" borderId="17" xfId="0" applyFont="1" applyFill="1" applyBorder="1" applyAlignment="1" applyProtection="1">
      <alignment vertical="center" wrapText="1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4" fillId="33" borderId="18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5" borderId="15" xfId="61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61" applyFont="1" applyFill="1" applyBorder="1" applyAlignment="1" applyProtection="1">
      <alignment horizontal="left" vertical="center" wrapText="1"/>
      <protection locked="0"/>
    </xf>
    <xf numFmtId="9" fontId="4" fillId="36" borderId="15" xfId="70" applyFont="1" applyFill="1" applyBorder="1" applyAlignment="1" applyProtection="1">
      <alignment horizontal="center" vertical="center" wrapText="1"/>
      <protection locked="0"/>
    </xf>
    <xf numFmtId="0" fontId="4" fillId="0" borderId="15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61" applyFont="1" applyFill="1" applyBorder="1" applyAlignment="1" applyProtection="1">
      <alignment horizontal="center" vertical="center" wrapText="1"/>
      <protection locked="0"/>
    </xf>
    <xf numFmtId="177" fontId="4" fillId="0" borderId="15" xfId="74" applyFont="1" applyFill="1" applyBorder="1" applyAlignment="1" applyProtection="1">
      <alignment horizontal="center" vertical="center" wrapText="1"/>
      <protection locked="0"/>
    </xf>
    <xf numFmtId="0" fontId="4" fillId="0" borderId="15" xfId="61" applyFont="1" applyBorder="1" applyAlignment="1" applyProtection="1">
      <alignment horizontal="center" vertical="center"/>
      <protection hidden="1"/>
    </xf>
    <xf numFmtId="4" fontId="4" fillId="0" borderId="15" xfId="61" applyNumberFormat="1" applyFont="1" applyBorder="1" applyAlignment="1" applyProtection="1">
      <alignment horizontal="center" vertical="center"/>
      <protection hidden="1"/>
    </xf>
    <xf numFmtId="10" fontId="0" fillId="0" borderId="15" xfId="70" applyNumberFormat="1" applyFont="1" applyBorder="1" applyAlignment="1" applyProtection="1">
      <alignment horizontal="center" vertical="center"/>
      <protection hidden="1"/>
    </xf>
    <xf numFmtId="10" fontId="4" fillId="0" borderId="0" xfId="61" applyNumberFormat="1" applyFont="1" applyBorder="1" applyAlignment="1" applyProtection="1">
      <alignment horizontal="center" vertical="center"/>
      <protection hidden="1"/>
    </xf>
    <xf numFmtId="177" fontId="7" fillId="0" borderId="15" xfId="77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64" fillId="0" borderId="16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 wrapText="1"/>
    </xf>
    <xf numFmtId="0" fontId="7" fillId="37" borderId="21" xfId="56" applyFont="1" applyFill="1" applyBorder="1" applyAlignment="1">
      <alignment horizontal="center" vertical="center"/>
      <protection/>
    </xf>
    <xf numFmtId="200" fontId="7" fillId="37" borderId="22" xfId="52" applyFont="1" applyFill="1" applyBorder="1" applyAlignment="1" applyProtection="1">
      <alignment horizontal="center" vertical="center"/>
      <protection hidden="1"/>
    </xf>
    <xf numFmtId="0" fontId="33" fillId="38" borderId="22" xfId="56" applyFont="1" applyFill="1" applyBorder="1" applyAlignment="1">
      <alignment horizontal="center" vertical="center"/>
      <protection/>
    </xf>
    <xf numFmtId="0" fontId="1" fillId="0" borderId="22" xfId="56" applyFont="1" applyBorder="1" applyAlignment="1">
      <alignment horizontal="center" vertical="center"/>
      <protection/>
    </xf>
    <xf numFmtId="10" fontId="1" fillId="0" borderId="22" xfId="56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>
      <alignment/>
    </xf>
    <xf numFmtId="0" fontId="1" fillId="0" borderId="0" xfId="45" applyFont="1" applyAlignment="1">
      <alignment horizontal="justify" vertical="center"/>
      <protection/>
    </xf>
    <xf numFmtId="0" fontId="1" fillId="0" borderId="0" xfId="45" applyFont="1" applyAlignment="1">
      <alignment horizontal="justify" vertical="center" wrapText="1"/>
      <protection/>
    </xf>
    <xf numFmtId="0" fontId="1" fillId="0" borderId="0" xfId="45" applyFont="1" applyAlignment="1">
      <alignment horizontal="center" vertical="center"/>
      <protection/>
    </xf>
    <xf numFmtId="0" fontId="7" fillId="39" borderId="16" xfId="0" applyFont="1" applyFill="1" applyBorder="1" applyAlignment="1" applyProtection="1">
      <alignment horizontal="justify" vertical="center" wrapText="1"/>
      <protection hidden="1"/>
    </xf>
    <xf numFmtId="0" fontId="2" fillId="0" borderId="0" xfId="61" applyAlignment="1">
      <alignment vertical="center"/>
      <protection/>
    </xf>
    <xf numFmtId="4" fontId="12" fillId="34" borderId="23" xfId="61" applyNumberFormat="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4" fontId="2" fillId="34" borderId="24" xfId="61" applyNumberFormat="1" applyFill="1" applyBorder="1" applyAlignment="1">
      <alignment horizontal="center" vertical="center"/>
      <protection/>
    </xf>
    <xf numFmtId="0" fontId="12" fillId="39" borderId="15" xfId="61" applyFont="1" applyFill="1" applyBorder="1" applyAlignment="1">
      <alignment horizontal="center" vertical="center"/>
      <protection/>
    </xf>
    <xf numFmtId="194" fontId="12" fillId="39" borderId="15" xfId="61" applyNumberFormat="1" applyFont="1" applyFill="1" applyBorder="1" applyAlignment="1">
      <alignment horizontal="center" vertical="center"/>
      <protection/>
    </xf>
    <xf numFmtId="4" fontId="12" fillId="39" borderId="15" xfId="61" applyNumberFormat="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194" fontId="8" fillId="0" borderId="15" xfId="61" applyNumberFormat="1" applyFont="1" applyBorder="1" applyAlignment="1">
      <alignment horizontal="center" vertical="center"/>
      <protection/>
    </xf>
    <xf numFmtId="4" fontId="8" fillId="0" borderId="15" xfId="61" applyNumberFormat="1" applyFont="1" applyBorder="1" applyAlignment="1">
      <alignment horizontal="center" vertical="center"/>
      <protection/>
    </xf>
    <xf numFmtId="202" fontId="8" fillId="39" borderId="15" xfId="53" applyFont="1" applyFill="1" applyBorder="1" applyAlignment="1">
      <alignment horizontal="center" vertical="center"/>
    </xf>
    <xf numFmtId="0" fontId="2" fillId="0" borderId="17" xfId="61" applyBorder="1" applyAlignment="1">
      <alignment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194" fontId="13" fillId="0" borderId="13" xfId="61" applyNumberFormat="1" applyFont="1" applyBorder="1" applyAlignment="1">
      <alignment horizontal="center" vertical="center"/>
      <protection/>
    </xf>
    <xf numFmtId="4" fontId="13" fillId="0" borderId="13" xfId="61" applyNumberFormat="1" applyFont="1" applyBorder="1" applyAlignment="1">
      <alignment horizontal="center" vertical="center"/>
      <protection/>
    </xf>
    <xf numFmtId="4" fontId="2" fillId="0" borderId="18" xfId="61" applyNumberFormat="1" applyBorder="1" applyAlignment="1">
      <alignment horizontal="center" vertical="center"/>
      <protection/>
    </xf>
    <xf numFmtId="194" fontId="13" fillId="0" borderId="16" xfId="61" applyNumberFormat="1" applyFont="1" applyBorder="1" applyAlignment="1">
      <alignment horizontal="center" vertical="center"/>
      <protection/>
    </xf>
    <xf numFmtId="4" fontId="13" fillId="0" borderId="16" xfId="61" applyNumberFormat="1" applyFont="1" applyBorder="1" applyAlignment="1">
      <alignment horizontal="center" vertical="center"/>
      <protection/>
    </xf>
    <xf numFmtId="0" fontId="2" fillId="0" borderId="16" xfId="61" applyBorder="1" applyAlignment="1">
      <alignment vertical="center"/>
      <protection/>
    </xf>
    <xf numFmtId="194" fontId="2" fillId="0" borderId="16" xfId="61" applyNumberFormat="1" applyBorder="1" applyAlignment="1">
      <alignment vertical="center"/>
      <protection/>
    </xf>
    <xf numFmtId="4" fontId="2" fillId="0" borderId="18" xfId="61" applyNumberFormat="1" applyBorder="1" applyAlignment="1">
      <alignment vertical="center"/>
      <protection/>
    </xf>
    <xf numFmtId="202" fontId="13" fillId="33" borderId="25" xfId="53" applyFont="1" applyFill="1" applyBorder="1" applyAlignment="1">
      <alignment horizontal="center" vertical="center"/>
    </xf>
    <xf numFmtId="194" fontId="2" fillId="0" borderId="0" xfId="61" applyNumberFormat="1" applyAlignment="1">
      <alignment vertical="center"/>
      <protection/>
    </xf>
    <xf numFmtId="4" fontId="2" fillId="0" borderId="0" xfId="61" applyNumberFormat="1" applyAlignment="1">
      <alignment vertical="center"/>
      <protection/>
    </xf>
    <xf numFmtId="10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33" borderId="18" xfId="7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61" applyFont="1" applyBorder="1" applyAlignment="1" applyProtection="1">
      <alignment horizontal="center" vertical="center"/>
      <protection hidden="1"/>
    </xf>
    <xf numFmtId="4" fontId="4" fillId="0" borderId="0" xfId="61" applyNumberFormat="1" applyFont="1" applyBorder="1" applyAlignment="1" applyProtection="1">
      <alignment horizontal="center" vertical="center"/>
      <protection hidden="1"/>
    </xf>
    <xf numFmtId="10" fontId="0" fillId="0" borderId="0" xfId="70" applyNumberFormat="1" applyFont="1" applyBorder="1" applyAlignment="1" applyProtection="1">
      <alignment horizontal="center" vertical="center"/>
      <protection hidden="1"/>
    </xf>
    <xf numFmtId="0" fontId="1" fillId="0" borderId="26" xfId="56" applyFont="1" applyBorder="1" applyAlignment="1">
      <alignment horizontal="center" vertical="center"/>
      <protection/>
    </xf>
    <xf numFmtId="176" fontId="7" fillId="0" borderId="15" xfId="49" applyFont="1" applyBorder="1" applyAlignment="1" applyProtection="1">
      <alignment horizontal="center" vertical="center"/>
      <protection hidden="1"/>
    </xf>
    <xf numFmtId="10" fontId="7" fillId="0" borderId="15" xfId="61" applyNumberFormat="1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64" fillId="0" borderId="17" xfId="0" applyFont="1" applyFill="1" applyBorder="1" applyAlignment="1">
      <alignment horizontal="center" vertical="center"/>
    </xf>
    <xf numFmtId="10" fontId="1" fillId="0" borderId="27" xfId="56" applyNumberFormat="1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vertical="center" wrapText="1"/>
      <protection hidden="1"/>
    </xf>
    <xf numFmtId="0" fontId="7" fillId="33" borderId="16" xfId="0" applyFont="1" applyFill="1" applyBorder="1" applyAlignment="1" applyProtection="1">
      <alignment horizontal="justify" vertical="center" wrapText="1"/>
      <protection hidden="1"/>
    </xf>
    <xf numFmtId="4" fontId="7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39" borderId="17" xfId="0" applyFont="1" applyFill="1" applyBorder="1" applyAlignment="1" applyProtection="1">
      <alignment horizontal="center" vertical="center"/>
      <protection hidden="1"/>
    </xf>
    <xf numFmtId="0" fontId="4" fillId="39" borderId="17" xfId="0" applyFont="1" applyFill="1" applyBorder="1" applyAlignment="1" applyProtection="1">
      <alignment horizontal="justify" vertical="center" wrapText="1"/>
      <protection hidden="1"/>
    </xf>
    <xf numFmtId="4" fontId="4" fillId="39" borderId="17" xfId="0" applyNumberFormat="1" applyFont="1" applyFill="1" applyBorder="1" applyAlignment="1" applyProtection="1">
      <alignment horizontal="center" vertical="center" wrapText="1"/>
      <protection hidden="1"/>
    </xf>
    <xf numFmtId="10" fontId="4" fillId="39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7" fillId="39" borderId="15" xfId="0" applyFont="1" applyFill="1" applyBorder="1" applyAlignment="1" applyProtection="1">
      <alignment vertical="center"/>
      <protection hidden="1"/>
    </xf>
    <xf numFmtId="0" fontId="7" fillId="39" borderId="15" xfId="0" applyFont="1" applyFill="1" applyBorder="1" applyAlignment="1" applyProtection="1">
      <alignment horizontal="center" vertical="center"/>
      <protection hidden="1"/>
    </xf>
    <xf numFmtId="0" fontId="7" fillId="39" borderId="23" xfId="0" applyFont="1" applyFill="1" applyBorder="1" applyAlignment="1" applyProtection="1">
      <alignment vertical="center"/>
      <protection hidden="1"/>
    </xf>
    <xf numFmtId="0" fontId="7" fillId="39" borderId="23" xfId="0" applyFont="1" applyFill="1" applyBorder="1" applyAlignment="1" applyProtection="1">
      <alignment vertical="center"/>
      <protection/>
    </xf>
    <xf numFmtId="0" fontId="7" fillId="39" borderId="15" xfId="0" applyFont="1" applyFill="1" applyBorder="1" applyAlignment="1" applyProtection="1">
      <alignment vertical="center"/>
      <protection/>
    </xf>
    <xf numFmtId="0" fontId="7" fillId="39" borderId="24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4" fillId="0" borderId="29" xfId="0" applyFont="1" applyFill="1" applyBorder="1" applyAlignment="1" applyProtection="1">
      <alignment vertical="center" wrapText="1"/>
      <protection hidden="1"/>
    </xf>
    <xf numFmtId="0" fontId="4" fillId="0" borderId="28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7" fillId="39" borderId="30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33" borderId="28" xfId="0" applyFont="1" applyFill="1" applyBorder="1" applyAlignment="1" applyProtection="1">
      <alignment vertical="center" wrapText="1"/>
      <protection hidden="1"/>
    </xf>
    <xf numFmtId="0" fontId="4" fillId="33" borderId="19" xfId="0" applyFont="1" applyFill="1" applyBorder="1" applyAlignment="1" applyProtection="1">
      <alignment vertical="center" wrapText="1"/>
      <protection hidden="1"/>
    </xf>
    <xf numFmtId="0" fontId="4" fillId="33" borderId="14" xfId="0" applyFont="1" applyFill="1" applyBorder="1" applyAlignment="1" applyProtection="1">
      <alignment vertical="center" wrapText="1"/>
      <protection hidden="1"/>
    </xf>
    <xf numFmtId="3" fontId="7" fillId="0" borderId="17" xfId="77" applyNumberFormat="1" applyFont="1" applyFill="1" applyBorder="1" applyAlignment="1" applyProtection="1">
      <alignment wrapText="1"/>
      <protection hidden="1"/>
    </xf>
    <xf numFmtId="4" fontId="7" fillId="0" borderId="18" xfId="77" applyNumberFormat="1" applyFont="1" applyFill="1" applyBorder="1" applyAlignment="1" applyProtection="1">
      <alignment wrapText="1"/>
      <protection hidden="1"/>
    </xf>
    <xf numFmtId="0" fontId="4" fillId="33" borderId="16" xfId="0" applyFont="1" applyFill="1" applyBorder="1" applyAlignment="1" applyProtection="1">
      <alignment horizontal="justify" vertical="center" wrapText="1"/>
      <protection hidden="1"/>
    </xf>
    <xf numFmtId="0" fontId="7" fillId="0" borderId="16" xfId="0" applyFont="1" applyBorder="1" applyAlignment="1" applyProtection="1">
      <alignment horizontal="justify" vertical="center"/>
      <protection hidden="1"/>
    </xf>
    <xf numFmtId="0" fontId="12" fillId="39" borderId="15" xfId="61" applyFont="1" applyFill="1" applyBorder="1" applyAlignment="1">
      <alignment horizontal="justify" vertical="center" wrapText="1"/>
      <protection/>
    </xf>
    <xf numFmtId="0" fontId="8" fillId="0" borderId="15" xfId="61" applyFont="1" applyBorder="1" applyAlignment="1">
      <alignment horizontal="justify" vertical="center" wrapText="1"/>
      <protection/>
    </xf>
    <xf numFmtId="0" fontId="13" fillId="0" borderId="13" xfId="61" applyFont="1" applyBorder="1" applyAlignment="1">
      <alignment horizontal="justify" vertical="center" wrapText="1"/>
      <protection/>
    </xf>
    <xf numFmtId="0" fontId="13" fillId="0" borderId="16" xfId="61" applyFont="1" applyBorder="1" applyAlignment="1">
      <alignment horizontal="justify" vertical="center" wrapText="1"/>
      <protection/>
    </xf>
    <xf numFmtId="0" fontId="2" fillId="0" borderId="16" xfId="61" applyBorder="1" applyAlignment="1">
      <alignment horizontal="justify" vertical="center" wrapText="1"/>
      <protection/>
    </xf>
    <xf numFmtId="0" fontId="2" fillId="0" borderId="0" xfId="61" applyAlignment="1">
      <alignment horizontal="justify"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7" fillId="0" borderId="31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10" fontId="67" fillId="0" borderId="15" xfId="0" applyNumberFormat="1" applyFont="1" applyBorder="1" applyAlignment="1">
      <alignment horizontal="center"/>
    </xf>
    <xf numFmtId="10" fontId="67" fillId="0" borderId="32" xfId="0" applyNumberFormat="1" applyFont="1" applyBorder="1" applyAlignment="1">
      <alignment horizontal="center"/>
    </xf>
    <xf numFmtId="0" fontId="68" fillId="0" borderId="33" xfId="0" applyFont="1" applyBorder="1" applyAlignment="1">
      <alignment horizontal="center"/>
    </xf>
    <xf numFmtId="10" fontId="67" fillId="0" borderId="34" xfId="0" applyNumberFormat="1" applyFont="1" applyBorder="1" applyAlignment="1">
      <alignment horizontal="center"/>
    </xf>
    <xf numFmtId="10" fontId="67" fillId="0" borderId="35" xfId="0" applyNumberFormat="1" applyFont="1" applyBorder="1" applyAlignment="1">
      <alignment horizontal="center"/>
    </xf>
    <xf numFmtId="4" fontId="4" fillId="33" borderId="28" xfId="0" applyNumberFormat="1" applyFont="1" applyFill="1" applyBorder="1" applyAlignment="1" applyProtection="1">
      <alignment vertical="center" wrapText="1"/>
      <protection hidden="1"/>
    </xf>
    <xf numFmtId="4" fontId="4" fillId="0" borderId="28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13" xfId="0" applyNumberFormat="1" applyFont="1" applyFill="1" applyBorder="1" applyAlignment="1" applyProtection="1">
      <alignment vertical="center"/>
      <protection hidden="1"/>
    </xf>
    <xf numFmtId="4" fontId="4" fillId="33" borderId="16" xfId="0" applyNumberFormat="1" applyFont="1" applyFill="1" applyBorder="1" applyAlignment="1" applyProtection="1">
      <alignment vertical="center" wrapText="1"/>
      <protection hidden="1"/>
    </xf>
    <xf numFmtId="4" fontId="7" fillId="0" borderId="16" xfId="0" applyNumberFormat="1" applyFont="1" applyBorder="1" applyAlignment="1" applyProtection="1">
      <alignment horizontal="center" vertical="center"/>
      <protection hidden="1"/>
    </xf>
    <xf numFmtId="4" fontId="5" fillId="34" borderId="14" xfId="61" applyNumberFormat="1" applyFont="1" applyFill="1" applyBorder="1" applyAlignment="1">
      <alignment vertical="center"/>
      <protection/>
    </xf>
    <xf numFmtId="17" fontId="4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36" xfId="56" applyFont="1" applyFill="1" applyBorder="1" applyAlignment="1">
      <alignment vertical="center"/>
      <protection/>
    </xf>
    <xf numFmtId="0" fontId="11" fillId="0" borderId="37" xfId="56" applyFont="1" applyFill="1" applyBorder="1" applyAlignment="1">
      <alignment vertical="center"/>
      <protection/>
    </xf>
    <xf numFmtId="0" fontId="12" fillId="34" borderId="19" xfId="61" applyFont="1" applyFill="1" applyBorder="1" applyAlignment="1">
      <alignment horizontal="left" vertical="center"/>
      <protection/>
    </xf>
    <xf numFmtId="4" fontId="4" fillId="0" borderId="15" xfId="77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77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justify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4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200" fontId="7" fillId="37" borderId="38" xfId="52" applyFont="1" applyFill="1" applyBorder="1" applyAlignment="1" applyProtection="1">
      <alignment horizontal="center" vertical="center"/>
      <protection hidden="1"/>
    </xf>
    <xf numFmtId="200" fontId="33" fillId="38" borderId="26" xfId="52" applyFont="1" applyFill="1" applyBorder="1" applyAlignment="1" applyProtection="1">
      <alignment horizontal="center" vertical="center"/>
      <protection hidden="1"/>
    </xf>
    <xf numFmtId="10" fontId="7" fillId="0" borderId="16" xfId="0" applyNumberFormat="1" applyFont="1" applyFill="1" applyBorder="1" applyAlignment="1" applyProtection="1">
      <alignment horizontal="right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 wrapText="1"/>
      <protection hidden="1"/>
    </xf>
    <xf numFmtId="0" fontId="4" fillId="0" borderId="39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 wrapText="1"/>
      <protection hidden="1"/>
    </xf>
    <xf numFmtId="0" fontId="7" fillId="33" borderId="16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right" vertical="center" wrapText="1"/>
      <protection hidden="1"/>
    </xf>
    <xf numFmtId="177" fontId="7" fillId="0" borderId="18" xfId="77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17" fontId="4" fillId="0" borderId="16" xfId="0" applyNumberFormat="1" applyFont="1" applyFill="1" applyBorder="1" applyAlignment="1" applyProtection="1">
      <alignment horizontal="left" vertical="center" wrapText="1"/>
      <protection hidden="1"/>
    </xf>
    <xf numFmtId="4" fontId="7" fillId="33" borderId="16" xfId="77" applyNumberFormat="1" applyFont="1" applyFill="1" applyBorder="1" applyAlignment="1" applyProtection="1">
      <alignment horizontal="center" vertical="center" wrapText="1"/>
      <protection hidden="1"/>
    </xf>
    <xf numFmtId="0" fontId="7" fillId="33" borderId="17" xfId="0" applyFont="1" applyFill="1" applyBorder="1" applyAlignment="1" applyProtection="1">
      <alignment vertical="center" wrapText="1"/>
      <protection hidden="1"/>
    </xf>
    <xf numFmtId="0" fontId="7" fillId="33" borderId="16" xfId="0" applyFont="1" applyFill="1" applyBorder="1" applyAlignment="1" applyProtection="1">
      <alignment vertical="center" wrapText="1"/>
      <protection hidden="1"/>
    </xf>
    <xf numFmtId="0" fontId="7" fillId="0" borderId="16" xfId="0" applyFont="1" applyFill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right" vertical="center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69" fillId="39" borderId="30" xfId="0" applyFont="1" applyFill="1" applyBorder="1" applyAlignment="1">
      <alignment horizontal="center" vertical="center" wrapText="1"/>
    </xf>
    <xf numFmtId="0" fontId="69" fillId="39" borderId="13" xfId="0" applyFont="1" applyFill="1" applyBorder="1" applyAlignment="1">
      <alignment horizontal="center" vertical="center"/>
    </xf>
    <xf numFmtId="0" fontId="70" fillId="39" borderId="13" xfId="0" applyFont="1" applyFill="1" applyBorder="1" applyAlignment="1">
      <alignment horizontal="center" vertical="top"/>
    </xf>
    <xf numFmtId="0" fontId="69" fillId="39" borderId="14" xfId="0" applyFont="1" applyFill="1" applyBorder="1" applyAlignment="1">
      <alignment horizontal="center" vertical="center"/>
    </xf>
    <xf numFmtId="10" fontId="64" fillId="0" borderId="15" xfId="0" applyNumberFormat="1" applyFont="1" applyBorder="1" applyAlignment="1">
      <alignment horizontal="center" vertical="center"/>
    </xf>
    <xf numFmtId="10" fontId="64" fillId="33" borderId="15" xfId="0" applyNumberFormat="1" applyFont="1" applyFill="1" applyBorder="1" applyAlignment="1">
      <alignment horizontal="center" vertical="center"/>
    </xf>
    <xf numFmtId="39" fontId="7" fillId="33" borderId="15" xfId="78" applyNumberFormat="1" applyFont="1" applyFill="1" applyBorder="1" applyAlignment="1" applyProtection="1">
      <alignment horizontal="center" vertical="center" wrapText="1"/>
      <protection locked="0"/>
    </xf>
    <xf numFmtId="39" fontId="7" fillId="33" borderId="18" xfId="78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61" applyFont="1" applyFill="1" applyBorder="1" applyAlignment="1" applyProtection="1">
      <alignment horizontal="center" vertical="center" wrapText="1"/>
      <protection hidden="1"/>
    </xf>
    <xf numFmtId="4" fontId="7" fillId="33" borderId="15" xfId="61" applyNumberFormat="1" applyFont="1" applyFill="1" applyBorder="1" applyAlignment="1" applyProtection="1">
      <alignment horizontal="center" vertical="center" wrapText="1"/>
      <protection hidden="1"/>
    </xf>
    <xf numFmtId="10" fontId="7" fillId="33" borderId="15" xfId="6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61" applyFont="1" applyAlignment="1" applyProtection="1">
      <alignment vertical="center" wrapText="1"/>
      <protection hidden="1"/>
    </xf>
    <xf numFmtId="10" fontId="7" fillId="33" borderId="24" xfId="61" applyNumberFormat="1" applyFont="1" applyFill="1" applyBorder="1" applyAlignment="1" applyProtection="1">
      <alignment horizontal="center" vertical="top" wrapText="1"/>
      <protection hidden="1"/>
    </xf>
    <xf numFmtId="10" fontId="4" fillId="33" borderId="23" xfId="61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0" fontId="4" fillId="0" borderId="0" xfId="0" applyNumberFormat="1" applyFont="1" applyFill="1" applyAlignment="1">
      <alignment horizontal="left"/>
    </xf>
    <xf numFmtId="0" fontId="4" fillId="0" borderId="22" xfId="56" applyFont="1" applyFill="1" applyBorder="1" applyAlignment="1">
      <alignment horizontal="center" vertical="center"/>
      <protection/>
    </xf>
    <xf numFmtId="10" fontId="4" fillId="0" borderId="22" xfId="56" applyNumberFormat="1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7" fillId="0" borderId="15" xfId="61" applyFont="1" applyBorder="1" applyAlignment="1" applyProtection="1">
      <alignment horizontal="center" vertical="center" wrapText="1"/>
      <protection locked="0"/>
    </xf>
    <xf numFmtId="39" fontId="7" fillId="35" borderId="23" xfId="78" applyNumberFormat="1" applyFont="1" applyFill="1" applyBorder="1" applyAlignment="1" applyProtection="1">
      <alignment horizontal="center" vertical="center" wrapText="1"/>
      <protection locked="0"/>
    </xf>
    <xf numFmtId="39" fontId="7" fillId="35" borderId="15" xfId="78" applyNumberFormat="1" applyFont="1" applyFill="1" applyBorder="1" applyAlignment="1" applyProtection="1">
      <alignment horizontal="center" vertical="center" wrapText="1"/>
      <protection locked="0"/>
    </xf>
    <xf numFmtId="177" fontId="7" fillId="0" borderId="15" xfId="78" applyFont="1" applyBorder="1" applyAlignment="1" applyProtection="1">
      <alignment horizontal="center" vertical="center" wrapText="1"/>
      <protection locked="0"/>
    </xf>
    <xf numFmtId="2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212" fontId="7" fillId="33" borderId="15" xfId="0" applyNumberFormat="1" applyFont="1" applyFill="1" applyBorder="1" applyAlignment="1" applyProtection="1">
      <alignment horizontal="center" vertical="center" wrapText="1"/>
      <protection/>
    </xf>
    <xf numFmtId="212" fontId="4" fillId="0" borderId="18" xfId="77" applyNumberFormat="1" applyFont="1" applyFill="1" applyBorder="1" applyAlignment="1" applyProtection="1">
      <alignment horizontal="center" vertical="center" wrapText="1"/>
      <protection/>
    </xf>
    <xf numFmtId="212" fontId="7" fillId="34" borderId="15" xfId="0" applyNumberFormat="1" applyFont="1" applyFill="1" applyBorder="1" applyAlignment="1" applyProtection="1">
      <alignment horizontal="center" vertical="center" wrapText="1"/>
      <protection/>
    </xf>
    <xf numFmtId="212" fontId="4" fillId="0" borderId="15" xfId="77" applyNumberFormat="1" applyFont="1" applyFill="1" applyBorder="1" applyAlignment="1" applyProtection="1">
      <alignment horizontal="center" vertical="center" wrapText="1"/>
      <protection/>
    </xf>
    <xf numFmtId="212" fontId="7" fillId="0" borderId="18" xfId="0" applyNumberFormat="1" applyFont="1" applyFill="1" applyBorder="1" applyAlignment="1" applyProtection="1">
      <alignment horizontal="center" vertical="center" wrapText="1"/>
      <protection/>
    </xf>
    <xf numFmtId="212" fontId="7" fillId="33" borderId="15" xfId="7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39" borderId="24" xfId="0" applyFont="1" applyFill="1" applyBorder="1" applyAlignment="1" applyProtection="1">
      <alignment horizontal="center" vertical="top" wrapText="1"/>
      <protection hidden="1"/>
    </xf>
    <xf numFmtId="0" fontId="7" fillId="39" borderId="23" xfId="0" applyFont="1" applyFill="1" applyBorder="1" applyAlignment="1" applyProtection="1">
      <alignment horizont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10" fontId="7" fillId="39" borderId="16" xfId="0" applyNumberFormat="1" applyFont="1" applyFill="1" applyBorder="1" applyAlignment="1" applyProtection="1">
      <alignment horizontal="right" vertical="center"/>
      <protection hidden="1"/>
    </xf>
    <xf numFmtId="17" fontId="4" fillId="39" borderId="18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39" borderId="15" xfId="0" applyFont="1" applyFill="1" applyBorder="1" applyAlignment="1" applyProtection="1">
      <alignment horizontal="justify" vertical="center"/>
      <protection hidden="1"/>
    </xf>
    <xf numFmtId="0" fontId="4" fillId="0" borderId="0" xfId="61" applyFont="1" applyAlignment="1" applyProtection="1">
      <alignment horizontal="justify" vertical="center"/>
      <protection hidden="1"/>
    </xf>
    <xf numFmtId="0" fontId="7" fillId="33" borderId="15" xfId="61" applyFont="1" applyFill="1" applyBorder="1" applyAlignment="1" applyProtection="1">
      <alignment horizontal="justify" vertical="center" wrapText="1"/>
      <protection hidden="1"/>
    </xf>
    <xf numFmtId="0" fontId="4" fillId="0" borderId="15" xfId="61" applyFont="1" applyBorder="1" applyAlignment="1" applyProtection="1">
      <alignment horizontal="justify" vertical="center" wrapText="1"/>
      <protection hidden="1"/>
    </xf>
    <xf numFmtId="0" fontId="4" fillId="0" borderId="0" xfId="61" applyFont="1" applyBorder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64" fillId="0" borderId="0" xfId="0" applyFont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4" fillId="0" borderId="28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177" fontId="4" fillId="0" borderId="29" xfId="78" applyFon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177" fontId="4" fillId="0" borderId="11" xfId="78" applyFont="1" applyBorder="1" applyAlignment="1" applyProtection="1">
      <alignment vertical="center"/>
      <protection locked="0"/>
    </xf>
    <xf numFmtId="177" fontId="4" fillId="0" borderId="30" xfId="78" applyFont="1" applyBorder="1" applyAlignment="1" applyProtection="1">
      <alignment vertical="center"/>
      <protection locked="0"/>
    </xf>
    <xf numFmtId="0" fontId="7" fillId="0" borderId="15" xfId="61" applyFont="1" applyBorder="1" applyAlignment="1" applyProtection="1">
      <alignment horizontal="center" vertical="center" wrapText="1"/>
      <protection locked="0"/>
    </xf>
    <xf numFmtId="0" fontId="7" fillId="33" borderId="15" xfId="61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61" applyFont="1" applyFill="1" applyBorder="1" applyAlignment="1" applyProtection="1">
      <alignment horizontal="left" vertical="center" wrapText="1"/>
      <protection locked="0"/>
    </xf>
    <xf numFmtId="10" fontId="4" fillId="36" borderId="15" xfId="70" applyNumberFormat="1" applyFont="1" applyFill="1" applyBorder="1" applyAlignment="1" applyProtection="1">
      <alignment horizontal="center" vertical="center" wrapText="1"/>
      <protection locked="0"/>
    </xf>
    <xf numFmtId="177" fontId="7" fillId="0" borderId="15" xfId="74" applyFont="1" applyFill="1" applyBorder="1" applyAlignment="1" applyProtection="1">
      <alignment horizontal="center" vertical="center" wrapText="1"/>
      <protection locked="0"/>
    </xf>
    <xf numFmtId="0" fontId="7" fillId="0" borderId="17" xfId="61" applyFont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horizontal="center" vertical="center" wrapText="1"/>
      <protection locked="0"/>
    </xf>
    <xf numFmtId="0" fontId="7" fillId="0" borderId="18" xfId="61" applyFont="1" applyBorder="1" applyAlignment="1" applyProtection="1">
      <alignment horizontal="center" vertical="center" wrapText="1"/>
      <protection locked="0"/>
    </xf>
    <xf numFmtId="4" fontId="35" fillId="0" borderId="23" xfId="61" applyNumberFormat="1" applyFont="1" applyFill="1" applyBorder="1" applyAlignment="1" applyProtection="1">
      <alignment horizontal="center" vertical="center"/>
      <protection locked="0"/>
    </xf>
    <xf numFmtId="177" fontId="4" fillId="0" borderId="28" xfId="78" applyFont="1" applyBorder="1" applyAlignment="1" applyProtection="1">
      <alignment vertical="center"/>
      <protection locked="0"/>
    </xf>
    <xf numFmtId="177" fontId="4" fillId="0" borderId="13" xfId="78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28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 hidden="1"/>
    </xf>
    <xf numFmtId="0" fontId="5" fillId="34" borderId="24" xfId="61" applyFont="1" applyFill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 wrapText="1"/>
    </xf>
    <xf numFmtId="0" fontId="64" fillId="0" borderId="18" xfId="0" applyFont="1" applyBorder="1" applyAlignment="1">
      <alignment vertical="center" wrapText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justify" vertical="center" wrapText="1"/>
      <protection hidden="1"/>
    </xf>
    <xf numFmtId="0" fontId="4" fillId="0" borderId="16" xfId="0" applyFont="1" applyFill="1" applyBorder="1" applyAlignment="1" applyProtection="1">
      <alignment horizontal="justify" vertical="center" wrapText="1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3" fillId="33" borderId="25" xfId="53" applyNumberFormat="1" applyFont="1" applyFill="1" applyBorder="1" applyAlignment="1">
      <alignment horizontal="center" vertical="center"/>
    </xf>
    <xf numFmtId="0" fontId="2" fillId="0" borderId="18" xfId="61" applyNumberFormat="1" applyBorder="1" applyAlignment="1">
      <alignment vertical="center"/>
      <protection/>
    </xf>
    <xf numFmtId="4" fontId="2" fillId="34" borderId="24" xfId="61" applyNumberFormat="1" applyFont="1" applyFill="1" applyBorder="1" applyAlignment="1">
      <alignment horizontal="center" vertical="center"/>
      <protection/>
    </xf>
    <xf numFmtId="0" fontId="2" fillId="0" borderId="17" xfId="61" applyFont="1" applyBorder="1" applyAlignment="1">
      <alignment vertical="center"/>
      <protection/>
    </xf>
    <xf numFmtId="4" fontId="2" fillId="0" borderId="18" xfId="61" applyNumberFormat="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justify" vertical="center" wrapText="1"/>
      <protection/>
    </xf>
    <xf numFmtId="0" fontId="2" fillId="0" borderId="16" xfId="61" applyFont="1" applyBorder="1" applyAlignment="1">
      <alignment vertical="center"/>
      <protection/>
    </xf>
    <xf numFmtId="194" fontId="2" fillId="0" borderId="16" xfId="61" applyNumberFormat="1" applyFont="1" applyBorder="1" applyAlignment="1">
      <alignment vertical="center"/>
      <protection/>
    </xf>
    <xf numFmtId="4" fontId="2" fillId="0" borderId="16" xfId="61" applyNumberFormat="1" applyFont="1" applyBorder="1" applyAlignment="1">
      <alignment vertical="center"/>
      <protection/>
    </xf>
    <xf numFmtId="4" fontId="2" fillId="0" borderId="18" xfId="61" applyNumberFormat="1" applyFont="1" applyBorder="1" applyAlignment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 hidden="1"/>
    </xf>
    <xf numFmtId="0" fontId="12" fillId="34" borderId="23" xfId="61" applyFont="1" applyFill="1" applyBorder="1" applyAlignment="1">
      <alignment horizontal="left" vertical="center"/>
      <protection/>
    </xf>
    <xf numFmtId="4" fontId="8" fillId="0" borderId="15" xfId="61" applyNumberFormat="1" applyFont="1" applyFill="1" applyBorder="1" applyAlignment="1">
      <alignment horizontal="center" vertical="center"/>
      <protection/>
    </xf>
    <xf numFmtId="4" fontId="4" fillId="0" borderId="15" xfId="61" applyNumberFormat="1" applyFont="1" applyFill="1" applyBorder="1" applyAlignment="1" applyProtection="1">
      <alignment horizontal="center" vertical="center"/>
      <protection hidden="1"/>
    </xf>
    <xf numFmtId="4" fontId="71" fillId="0" borderId="15" xfId="61" applyNumberFormat="1" applyFont="1" applyBorder="1" applyAlignment="1">
      <alignment horizontal="center" vertical="center"/>
      <protection/>
    </xf>
    <xf numFmtId="4" fontId="2" fillId="0" borderId="0" xfId="61" applyNumberFormat="1" applyFont="1" applyAlignment="1">
      <alignment vertical="center"/>
      <protection/>
    </xf>
    <xf numFmtId="0" fontId="4" fillId="0" borderId="0" xfId="0" applyFont="1" applyAlignment="1">
      <alignment/>
    </xf>
    <xf numFmtId="0" fontId="58" fillId="0" borderId="0" xfId="0" applyFont="1" applyAlignment="1" applyProtection="1">
      <alignment vertical="center" wrapText="1"/>
      <protection hidden="1"/>
    </xf>
    <xf numFmtId="0" fontId="72" fillId="0" borderId="0" xfId="0" applyFont="1" applyAlignment="1">
      <alignment/>
    </xf>
    <xf numFmtId="0" fontId="71" fillId="0" borderId="15" xfId="61" applyFont="1" applyBorder="1" applyAlignment="1">
      <alignment horizontal="center" vertical="center"/>
      <protection/>
    </xf>
    <xf numFmtId="194" fontId="71" fillId="0" borderId="15" xfId="61" applyNumberFormat="1" applyFont="1" applyBorder="1" applyAlignment="1">
      <alignment horizontal="center" vertical="center"/>
      <protection/>
    </xf>
    <xf numFmtId="0" fontId="71" fillId="0" borderId="15" xfId="61" applyFont="1" applyFill="1" applyBorder="1" applyAlignment="1">
      <alignment horizontal="center" vertical="center"/>
      <protection/>
    </xf>
    <xf numFmtId="0" fontId="73" fillId="0" borderId="17" xfId="61" applyFont="1" applyBorder="1" applyAlignment="1">
      <alignment vertical="center"/>
      <protection/>
    </xf>
    <xf numFmtId="0" fontId="74" fillId="0" borderId="16" xfId="61" applyFont="1" applyBorder="1" applyAlignment="1">
      <alignment horizontal="center" vertical="center"/>
      <protection/>
    </xf>
    <xf numFmtId="0" fontId="74" fillId="0" borderId="13" xfId="61" applyFont="1" applyBorder="1" applyAlignment="1">
      <alignment horizontal="justify" vertical="center" wrapText="1"/>
      <protection/>
    </xf>
    <xf numFmtId="0" fontId="74" fillId="0" borderId="13" xfId="61" applyFont="1" applyBorder="1" applyAlignment="1">
      <alignment horizontal="center" vertical="center"/>
      <protection/>
    </xf>
    <xf numFmtId="194" fontId="74" fillId="0" borderId="13" xfId="61" applyNumberFormat="1" applyFont="1" applyBorder="1" applyAlignment="1">
      <alignment horizontal="center" vertical="center"/>
      <protection/>
    </xf>
    <xf numFmtId="4" fontId="74" fillId="0" borderId="13" xfId="61" applyNumberFormat="1" applyFont="1" applyBorder="1" applyAlignment="1">
      <alignment horizontal="center" vertical="center"/>
      <protection/>
    </xf>
    <xf numFmtId="4" fontId="73" fillId="0" borderId="18" xfId="61" applyNumberFormat="1" applyFont="1" applyBorder="1" applyAlignment="1">
      <alignment horizontal="center" vertical="center"/>
      <protection/>
    </xf>
    <xf numFmtId="0" fontId="74" fillId="0" borderId="16" xfId="61" applyFont="1" applyBorder="1" applyAlignment="1">
      <alignment horizontal="justify" vertical="center" wrapText="1"/>
      <protection/>
    </xf>
    <xf numFmtId="194" fontId="74" fillId="0" borderId="16" xfId="61" applyNumberFormat="1" applyFont="1" applyBorder="1" applyAlignment="1">
      <alignment horizontal="center" vertical="center"/>
      <protection/>
    </xf>
    <xf numFmtId="4" fontId="74" fillId="0" borderId="16" xfId="61" applyNumberFormat="1" applyFont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8" fillId="0" borderId="17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4" fontId="8" fillId="0" borderId="18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194" fontId="8" fillId="0" borderId="13" xfId="61" applyNumberFormat="1" applyFont="1" applyBorder="1" applyAlignment="1">
      <alignment horizontal="center" vertical="center"/>
      <protection/>
    </xf>
    <xf numFmtId="0" fontId="14" fillId="0" borderId="17" xfId="0" applyFont="1" applyBorder="1" applyAlignment="1">
      <alignment/>
    </xf>
    <xf numFmtId="14" fontId="4" fillId="0" borderId="17" xfId="0" applyNumberFormat="1" applyFont="1" applyBorder="1" applyAlignment="1" applyProtection="1">
      <alignment horizontal="center" vertical="center"/>
      <protection hidden="1"/>
    </xf>
    <xf numFmtId="14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7" fillId="39" borderId="17" xfId="0" applyFont="1" applyFill="1" applyBorder="1" applyAlignment="1" applyProtection="1">
      <alignment horizontal="center" vertical="center"/>
      <protection hidden="1"/>
    </xf>
    <xf numFmtId="0" fontId="7" fillId="39" borderId="18" xfId="0" applyFont="1" applyFill="1" applyBorder="1" applyAlignment="1" applyProtection="1">
      <alignment horizontal="center" vertical="center"/>
      <protection hidden="1"/>
    </xf>
    <xf numFmtId="10" fontId="4" fillId="0" borderId="17" xfId="0" applyNumberFormat="1" applyFont="1" applyFill="1" applyBorder="1" applyAlignment="1" applyProtection="1">
      <alignment horizontal="center" vertical="center"/>
      <protection hidden="1"/>
    </xf>
    <xf numFmtId="1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0" fillId="0" borderId="17" xfId="0" applyFont="1" applyFill="1" applyBorder="1" applyAlignment="1" applyProtection="1">
      <alignment horizontal="center" vertical="center" wrapText="1"/>
      <protection hidden="1"/>
    </xf>
    <xf numFmtId="0" fontId="40" fillId="0" borderId="16" xfId="0" applyFont="1" applyFill="1" applyBorder="1" applyAlignment="1" applyProtection="1">
      <alignment horizontal="center" vertical="center" wrapText="1"/>
      <protection hidden="1"/>
    </xf>
    <xf numFmtId="0" fontId="40" fillId="0" borderId="18" xfId="0" applyFont="1" applyFill="1" applyBorder="1" applyAlignment="1" applyProtection="1">
      <alignment horizontal="center" vertical="center" wrapText="1"/>
      <protection hidden="1"/>
    </xf>
    <xf numFmtId="0" fontId="7" fillId="39" borderId="23" xfId="0" applyFont="1" applyFill="1" applyBorder="1" applyAlignment="1" applyProtection="1">
      <alignment horizontal="center" vertical="center"/>
      <protection hidden="1"/>
    </xf>
    <xf numFmtId="0" fontId="7" fillId="39" borderId="24" xfId="0" applyFont="1" applyFill="1" applyBorder="1" applyAlignment="1" applyProtection="1">
      <alignment horizontal="center" vertical="center"/>
      <protection hidden="1"/>
    </xf>
    <xf numFmtId="177" fontId="7" fillId="0" borderId="23" xfId="77" applyFont="1" applyFill="1" applyBorder="1" applyAlignment="1" applyProtection="1">
      <alignment horizontal="center" vertical="center" wrapText="1"/>
      <protection hidden="1"/>
    </xf>
    <xf numFmtId="177" fontId="7" fillId="0" borderId="24" xfId="77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Alignment="1">
      <alignment horizontal="center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39" borderId="17" xfId="0" applyFont="1" applyFill="1" applyBorder="1" applyAlignment="1" applyProtection="1">
      <alignment horizontal="center" vertical="center" wrapText="1"/>
      <protection hidden="1"/>
    </xf>
    <xf numFmtId="0" fontId="7" fillId="39" borderId="16" xfId="0" applyFont="1" applyFill="1" applyBorder="1" applyAlignment="1" applyProtection="1">
      <alignment horizontal="center" vertical="center" wrapText="1"/>
      <protection hidden="1"/>
    </xf>
    <xf numFmtId="177" fontId="7" fillId="0" borderId="29" xfId="77" applyFont="1" applyFill="1" applyBorder="1" applyAlignment="1" applyProtection="1">
      <alignment horizontal="center" vertical="center" wrapText="1"/>
      <protection hidden="1"/>
    </xf>
    <xf numFmtId="177" fontId="7" fillId="0" borderId="30" xfId="77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hidden="1"/>
    </xf>
    <xf numFmtId="0" fontId="7" fillId="39" borderId="15" xfId="0" applyFont="1" applyFill="1" applyBorder="1" applyAlignment="1" applyProtection="1">
      <alignment horizontal="center" vertical="center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7" fillId="33" borderId="15" xfId="77" applyNumberFormat="1" applyFont="1" applyFill="1" applyBorder="1" applyAlignment="1" applyProtection="1">
      <alignment horizontal="right" vertical="center" wrapText="1"/>
      <protection hidden="1"/>
    </xf>
    <xf numFmtId="0" fontId="7" fillId="33" borderId="17" xfId="77" applyNumberFormat="1" applyFont="1" applyFill="1" applyBorder="1" applyAlignment="1" applyProtection="1">
      <alignment horizontal="right" vertical="center" wrapText="1"/>
      <protection hidden="1"/>
    </xf>
    <xf numFmtId="4" fontId="7" fillId="0" borderId="15" xfId="77" applyNumberFormat="1" applyFont="1" applyFill="1" applyBorder="1" applyAlignment="1" applyProtection="1">
      <alignment horizontal="center" vertical="center" wrapText="1"/>
      <protection hidden="1"/>
    </xf>
    <xf numFmtId="2" fontId="7" fillId="0" borderId="15" xfId="77" applyNumberFormat="1" applyFont="1" applyBorder="1" applyAlignment="1" applyProtection="1">
      <alignment horizontal="center" vertical="center" wrapText="1"/>
      <protection hidden="1"/>
    </xf>
    <xf numFmtId="177" fontId="7" fillId="0" borderId="19" xfId="77" applyFont="1" applyFill="1" applyBorder="1" applyAlignment="1" applyProtection="1">
      <alignment horizontal="center" vertical="center" wrapText="1"/>
      <protection hidden="1"/>
    </xf>
    <xf numFmtId="0" fontId="7" fillId="0" borderId="29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19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30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13" xfId="77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77" applyNumberFormat="1" applyFont="1" applyFill="1" applyBorder="1" applyAlignment="1" applyProtection="1">
      <alignment horizontal="left" vertical="center" wrapText="1"/>
      <protection hidden="1"/>
    </xf>
    <xf numFmtId="10" fontId="4" fillId="39" borderId="23" xfId="0" applyNumberFormat="1" applyFont="1" applyFill="1" applyBorder="1" applyAlignment="1" applyProtection="1">
      <alignment horizontal="center" vertical="center"/>
      <protection hidden="1"/>
    </xf>
    <xf numFmtId="10" fontId="4" fillId="39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justify" vertical="center" wrapText="1"/>
      <protection hidden="1"/>
    </xf>
    <xf numFmtId="0" fontId="4" fillId="0" borderId="16" xfId="0" applyFont="1" applyBorder="1" applyAlignment="1" applyProtection="1">
      <alignment horizontal="justify" vertical="center" wrapText="1"/>
      <protection hidden="1"/>
    </xf>
    <xf numFmtId="0" fontId="4" fillId="0" borderId="18" xfId="0" applyFont="1" applyBorder="1" applyAlignment="1" applyProtection="1">
      <alignment horizontal="justify" vertical="center" wrapText="1"/>
      <protection hidden="1"/>
    </xf>
    <xf numFmtId="0" fontId="7" fillId="39" borderId="23" xfId="0" applyFont="1" applyFill="1" applyBorder="1" applyAlignment="1" applyProtection="1">
      <alignment horizontal="center" vertical="center" wrapText="1"/>
      <protection hidden="1"/>
    </xf>
    <xf numFmtId="0" fontId="7" fillId="39" borderId="24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justify" vertical="center" wrapText="1"/>
      <protection hidden="1"/>
    </xf>
    <xf numFmtId="0" fontId="7" fillId="0" borderId="16" xfId="0" applyFont="1" applyFill="1" applyBorder="1" applyAlignment="1" applyProtection="1">
      <alignment horizontal="justify" vertical="center" wrapText="1"/>
      <protection hidden="1"/>
    </xf>
    <xf numFmtId="0" fontId="7" fillId="0" borderId="18" xfId="0" applyFont="1" applyFill="1" applyBorder="1" applyAlignment="1" applyProtection="1">
      <alignment horizontal="justify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justify" vertical="center" wrapText="1"/>
      <protection hidden="1"/>
    </xf>
    <xf numFmtId="0" fontId="4" fillId="0" borderId="16" xfId="0" applyFont="1" applyFill="1" applyBorder="1" applyAlignment="1" applyProtection="1">
      <alignment horizontal="justify" vertical="center" wrapText="1"/>
      <protection hidden="1"/>
    </xf>
    <xf numFmtId="0" fontId="4" fillId="0" borderId="18" xfId="0" applyFont="1" applyFill="1" applyBorder="1" applyAlignment="1" applyProtection="1">
      <alignment horizontal="justify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13" fillId="39" borderId="17" xfId="61" applyFont="1" applyFill="1" applyBorder="1" applyAlignment="1">
      <alignment horizontal="center" vertical="center"/>
      <protection/>
    </xf>
    <xf numFmtId="0" fontId="13" fillId="39" borderId="16" xfId="61" applyFont="1" applyFill="1" applyBorder="1" applyAlignment="1">
      <alignment horizontal="center" vertical="center"/>
      <protection/>
    </xf>
    <xf numFmtId="0" fontId="13" fillId="39" borderId="18" xfId="61" applyFont="1" applyFill="1" applyBorder="1" applyAlignment="1">
      <alignment horizontal="center" vertical="center"/>
      <protection/>
    </xf>
    <xf numFmtId="0" fontId="13" fillId="39" borderId="17" xfId="61" applyFont="1" applyFill="1" applyBorder="1" applyAlignment="1">
      <alignment horizontal="right" vertical="center"/>
      <protection/>
    </xf>
    <xf numFmtId="0" fontId="13" fillId="39" borderId="16" xfId="61" applyFont="1" applyFill="1" applyBorder="1" applyAlignment="1">
      <alignment horizontal="right" vertical="center"/>
      <protection/>
    </xf>
    <xf numFmtId="0" fontId="13" fillId="39" borderId="18" xfId="61" applyFont="1" applyFill="1" applyBorder="1" applyAlignment="1">
      <alignment horizontal="right" vertical="center"/>
      <protection/>
    </xf>
    <xf numFmtId="0" fontId="13" fillId="33" borderId="17" xfId="61" applyFont="1" applyFill="1" applyBorder="1" applyAlignment="1">
      <alignment horizontal="right" vertical="center"/>
      <protection/>
    </xf>
    <xf numFmtId="0" fontId="13" fillId="33" borderId="16" xfId="61" applyFont="1" applyFill="1" applyBorder="1" applyAlignment="1">
      <alignment horizontal="right" vertical="center"/>
      <protection/>
    </xf>
    <xf numFmtId="0" fontId="13" fillId="33" borderId="44" xfId="61" applyFont="1" applyFill="1" applyBorder="1" applyAlignment="1">
      <alignment horizontal="right" vertical="center"/>
      <protection/>
    </xf>
    <xf numFmtId="0" fontId="12" fillId="34" borderId="23" xfId="61" applyFont="1" applyFill="1" applyBorder="1" applyAlignment="1">
      <alignment horizontal="left" vertical="center"/>
      <protection/>
    </xf>
    <xf numFmtId="0" fontId="5" fillId="34" borderId="30" xfId="61" applyFont="1" applyFill="1" applyBorder="1" applyAlignment="1">
      <alignment horizontal="left" vertical="center" wrapText="1"/>
      <protection/>
    </xf>
    <xf numFmtId="0" fontId="5" fillId="34" borderId="13" xfId="61" applyFont="1" applyFill="1" applyBorder="1" applyAlignment="1">
      <alignment horizontal="left" vertical="center" wrapText="1"/>
      <protection/>
    </xf>
    <xf numFmtId="0" fontId="13" fillId="39" borderId="30" xfId="61" applyFont="1" applyFill="1" applyBorder="1" applyAlignment="1">
      <alignment horizontal="center" vertical="center"/>
      <protection/>
    </xf>
    <xf numFmtId="0" fontId="13" fillId="39" borderId="13" xfId="61" applyFont="1" applyFill="1" applyBorder="1" applyAlignment="1">
      <alignment horizontal="center" vertical="center"/>
      <protection/>
    </xf>
    <xf numFmtId="0" fontId="13" fillId="39" borderId="14" xfId="61" applyFont="1" applyFill="1" applyBorder="1" applyAlignment="1">
      <alignment horizontal="center" vertical="center"/>
      <protection/>
    </xf>
    <xf numFmtId="0" fontId="41" fillId="0" borderId="30" xfId="0" applyFont="1" applyFill="1" applyBorder="1" applyAlignment="1" applyProtection="1">
      <alignment horizontal="center" vertical="top" wrapText="1"/>
      <protection hidden="1"/>
    </xf>
    <xf numFmtId="0" fontId="41" fillId="0" borderId="13" xfId="0" applyFont="1" applyFill="1" applyBorder="1" applyAlignment="1" applyProtection="1">
      <alignment horizontal="center" vertical="top" wrapText="1"/>
      <protection hidden="1"/>
    </xf>
    <xf numFmtId="0" fontId="41" fillId="0" borderId="14" xfId="0" applyFont="1" applyFill="1" applyBorder="1" applyAlignment="1" applyProtection="1">
      <alignment horizontal="center" vertical="top" wrapText="1"/>
      <protection hidden="1"/>
    </xf>
    <xf numFmtId="0" fontId="40" fillId="0" borderId="11" xfId="0" applyFont="1" applyFill="1" applyBorder="1" applyAlignment="1" applyProtection="1">
      <alignment horizontal="center" wrapText="1"/>
      <protection hidden="1"/>
    </xf>
    <xf numFmtId="0" fontId="40" fillId="0" borderId="0" xfId="0" applyFont="1" applyFill="1" applyBorder="1" applyAlignment="1" applyProtection="1">
      <alignment horizontal="center" wrapText="1"/>
      <protection hidden="1"/>
    </xf>
    <xf numFmtId="0" fontId="40" fillId="0" borderId="12" xfId="0" applyFont="1" applyFill="1" applyBorder="1" applyAlignment="1" applyProtection="1">
      <alignment horizont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4" fontId="7" fillId="0" borderId="17" xfId="61" applyNumberFormat="1" applyFont="1" applyBorder="1" applyAlignment="1" applyProtection="1">
      <alignment horizontal="right" vertical="center"/>
      <protection hidden="1"/>
    </xf>
    <xf numFmtId="4" fontId="7" fillId="0" borderId="16" xfId="61" applyNumberFormat="1" applyFont="1" applyBorder="1" applyAlignment="1" applyProtection="1">
      <alignment horizontal="right" vertical="center"/>
      <protection hidden="1"/>
    </xf>
    <xf numFmtId="4" fontId="7" fillId="0" borderId="18" xfId="61" applyNumberFormat="1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177" fontId="7" fillId="0" borderId="16" xfId="78" applyFont="1" applyFill="1" applyBorder="1" applyAlignment="1" applyProtection="1">
      <alignment horizontal="center" vertical="center" wrapText="1"/>
      <protection locked="0"/>
    </xf>
    <xf numFmtId="177" fontId="4" fillId="0" borderId="17" xfId="78" applyFont="1" applyBorder="1" applyAlignment="1" applyProtection="1">
      <alignment horizontal="center" vertical="center"/>
      <protection locked="0"/>
    </xf>
    <xf numFmtId="177" fontId="4" fillId="0" borderId="18" xfId="78" applyFont="1" applyBorder="1" applyAlignment="1" applyProtection="1">
      <alignment horizontal="center" vertical="center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center" vertical="center" wrapText="1"/>
      <protection/>
    </xf>
    <xf numFmtId="10" fontId="4" fillId="0" borderId="23" xfId="0" applyNumberFormat="1" applyFont="1" applyFill="1" applyBorder="1" applyAlignment="1" applyProtection="1">
      <alignment horizontal="center" vertical="center"/>
      <protection hidden="1"/>
    </xf>
    <xf numFmtId="10" fontId="4" fillId="0" borderId="24" xfId="0" applyNumberFormat="1" applyFont="1" applyFill="1" applyBorder="1" applyAlignment="1" applyProtection="1">
      <alignment horizontal="center" vertical="center"/>
      <protection hidden="1"/>
    </xf>
    <xf numFmtId="4" fontId="7" fillId="0" borderId="39" xfId="61" applyNumberFormat="1" applyFont="1" applyFill="1" applyBorder="1" applyAlignment="1" applyProtection="1">
      <alignment horizontal="center" vertical="center"/>
      <protection locked="0"/>
    </xf>
    <xf numFmtId="4" fontId="7" fillId="0" borderId="24" xfId="61" applyNumberFormat="1" applyFont="1" applyFill="1" applyBorder="1" applyAlignment="1" applyProtection="1">
      <alignment horizontal="center" vertical="center"/>
      <protection locked="0"/>
    </xf>
    <xf numFmtId="4" fontId="7" fillId="0" borderId="23" xfId="61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7" fillId="0" borderId="29" xfId="61" applyFont="1" applyBorder="1" applyAlignment="1" applyProtection="1">
      <alignment horizontal="center" vertical="center" wrapText="1"/>
      <protection locked="0"/>
    </xf>
    <xf numFmtId="0" fontId="7" fillId="0" borderId="19" xfId="61" applyFont="1" applyBorder="1" applyAlignment="1" applyProtection="1">
      <alignment horizontal="center" vertical="center" wrapText="1"/>
      <protection locked="0"/>
    </xf>
    <xf numFmtId="0" fontId="7" fillId="0" borderId="15" xfId="61" applyFont="1" applyBorder="1" applyAlignment="1" applyProtection="1">
      <alignment horizontal="center" vertical="center" wrapText="1"/>
      <protection locked="0"/>
    </xf>
    <xf numFmtId="0" fontId="1" fillId="0" borderId="45" xfId="56" applyFont="1" applyBorder="1" applyAlignment="1">
      <alignment horizontal="left" vertical="center" wrapText="1"/>
      <protection/>
    </xf>
    <xf numFmtId="0" fontId="1" fillId="0" borderId="46" xfId="56" applyFont="1" applyBorder="1" applyAlignment="1">
      <alignment horizontal="left" vertical="center" wrapText="1"/>
      <protection/>
    </xf>
    <xf numFmtId="0" fontId="1" fillId="0" borderId="26" xfId="56" applyFont="1" applyBorder="1" applyAlignment="1">
      <alignment horizontal="left" vertical="center" wrapText="1"/>
      <protection/>
    </xf>
    <xf numFmtId="0" fontId="7" fillId="37" borderId="47" xfId="56" applyFont="1" applyFill="1" applyBorder="1" applyAlignment="1">
      <alignment horizontal="left" vertical="center" wrapText="1"/>
      <protection/>
    </xf>
    <xf numFmtId="0" fontId="7" fillId="37" borderId="48" xfId="56" applyFont="1" applyFill="1" applyBorder="1" applyAlignment="1">
      <alignment horizontal="left" vertical="center" wrapText="1"/>
      <protection/>
    </xf>
    <xf numFmtId="0" fontId="69" fillId="39" borderId="29" xfId="0" applyFont="1" applyFill="1" applyBorder="1" applyAlignment="1">
      <alignment horizontal="center" vertical="center" wrapText="1"/>
    </xf>
    <xf numFmtId="0" fontId="69" fillId="39" borderId="28" xfId="0" applyFont="1" applyFill="1" applyBorder="1" applyAlignment="1">
      <alignment horizontal="center" vertical="center"/>
    </xf>
    <xf numFmtId="0" fontId="69" fillId="39" borderId="19" xfId="0" applyFont="1" applyFill="1" applyBorder="1" applyAlignment="1">
      <alignment horizontal="center" vertical="center"/>
    </xf>
    <xf numFmtId="0" fontId="33" fillId="38" borderId="45" xfId="56" applyFont="1" applyFill="1" applyBorder="1" applyAlignment="1">
      <alignment horizontal="left" vertical="center" wrapText="1"/>
      <protection/>
    </xf>
    <xf numFmtId="0" fontId="33" fillId="38" borderId="46" xfId="56" applyFont="1" applyFill="1" applyBorder="1" applyAlignment="1">
      <alignment horizontal="left" vertical="center" wrapText="1"/>
      <protection/>
    </xf>
    <xf numFmtId="200" fontId="1" fillId="40" borderId="27" xfId="52" applyFont="1" applyFill="1" applyBorder="1" applyAlignment="1" applyProtection="1">
      <alignment horizontal="center" vertical="center" wrapText="1"/>
      <protection hidden="1"/>
    </xf>
    <xf numFmtId="200" fontId="1" fillId="40" borderId="49" xfId="52" applyFont="1" applyFill="1" applyBorder="1" applyAlignment="1" applyProtection="1">
      <alignment horizontal="center" vertical="center" wrapText="1"/>
      <protection hidden="1"/>
    </xf>
    <xf numFmtId="200" fontId="1" fillId="40" borderId="21" xfId="52" applyFont="1" applyFill="1" applyBorder="1" applyAlignment="1" applyProtection="1">
      <alignment horizontal="center" vertical="center" wrapText="1"/>
      <protection hidden="1"/>
    </xf>
    <xf numFmtId="0" fontId="64" fillId="0" borderId="17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4" fillId="0" borderId="45" xfId="56" applyFont="1" applyFill="1" applyBorder="1" applyAlignment="1">
      <alignment horizontal="left" vertical="center" wrapText="1"/>
      <protection/>
    </xf>
    <xf numFmtId="0" fontId="4" fillId="0" borderId="46" xfId="56" applyFont="1" applyFill="1" applyBorder="1" applyAlignment="1">
      <alignment horizontal="left" vertical="center" wrapText="1"/>
      <protection/>
    </xf>
    <xf numFmtId="0" fontId="4" fillId="0" borderId="26" xfId="56" applyFont="1" applyFill="1" applyBorder="1" applyAlignment="1">
      <alignment horizontal="left" vertical="center" wrapText="1"/>
      <protection/>
    </xf>
    <xf numFmtId="0" fontId="68" fillId="39" borderId="50" xfId="0" applyFont="1" applyFill="1" applyBorder="1" applyAlignment="1">
      <alignment horizontal="center" vertical="center" wrapText="1"/>
    </xf>
    <xf numFmtId="0" fontId="68" fillId="39" borderId="51" xfId="0" applyFont="1" applyFill="1" applyBorder="1" applyAlignment="1">
      <alignment horizontal="center" vertical="center" wrapText="1"/>
    </xf>
    <xf numFmtId="0" fontId="68" fillId="39" borderId="52" xfId="0" applyFont="1" applyFill="1" applyBorder="1" applyAlignment="1">
      <alignment horizontal="center" vertical="center" wrapText="1"/>
    </xf>
    <xf numFmtId="0" fontId="68" fillId="39" borderId="53" xfId="0" applyFont="1" applyFill="1" applyBorder="1" applyAlignment="1">
      <alignment horizontal="center" vertical="center" wrapText="1"/>
    </xf>
    <xf numFmtId="0" fontId="68" fillId="39" borderId="54" xfId="0" applyFont="1" applyFill="1" applyBorder="1" applyAlignment="1">
      <alignment horizontal="center" vertical="center" wrapText="1"/>
    </xf>
    <xf numFmtId="0" fontId="68" fillId="39" borderId="55" xfId="0" applyFont="1" applyFill="1" applyBorder="1" applyAlignment="1">
      <alignment horizontal="center" vertical="center" wrapText="1"/>
    </xf>
    <xf numFmtId="0" fontId="68" fillId="0" borderId="56" xfId="0" applyFont="1" applyBorder="1" applyAlignment="1">
      <alignment horizontal="center"/>
    </xf>
    <xf numFmtId="0" fontId="68" fillId="0" borderId="57" xfId="0" applyFont="1" applyBorder="1" applyAlignment="1">
      <alignment horizontal="center"/>
    </xf>
    <xf numFmtId="0" fontId="68" fillId="0" borderId="58" xfId="0" applyFont="1" applyBorder="1" applyAlignment="1">
      <alignment horizontal="center"/>
    </xf>
    <xf numFmtId="4" fontId="1" fillId="0" borderId="46" xfId="56" applyNumberFormat="1" applyFont="1" applyFill="1" applyBorder="1" applyAlignment="1" applyProtection="1">
      <alignment horizontal="center" vertical="center" wrapText="1"/>
      <protection hidden="1"/>
    </xf>
    <xf numFmtId="4" fontId="1" fillId="0" borderId="59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46" xfId="56" applyFont="1" applyFill="1" applyBorder="1" applyAlignment="1">
      <alignment horizontal="center" vertical="center"/>
      <protection/>
    </xf>
    <xf numFmtId="0" fontId="11" fillId="0" borderId="60" xfId="56" applyFont="1" applyFill="1" applyBorder="1" applyAlignment="1">
      <alignment horizontal="right" vertical="center"/>
      <protection/>
    </xf>
    <xf numFmtId="0" fontId="11" fillId="0" borderId="61" xfId="56" applyFont="1" applyFill="1" applyBorder="1" applyAlignment="1">
      <alignment horizontal="right" vertical="center"/>
      <protection/>
    </xf>
    <xf numFmtId="10" fontId="65" fillId="0" borderId="62" xfId="0" applyNumberFormat="1" applyFont="1" applyBorder="1" applyAlignment="1">
      <alignment horizontal="center" vertical="center"/>
    </xf>
    <xf numFmtId="10" fontId="65" fillId="0" borderId="63" xfId="0" applyNumberFormat="1" applyFont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64" fillId="41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4" fillId="33" borderId="64" xfId="0" applyFont="1" applyFill="1" applyBorder="1" applyAlignment="1" applyProtection="1">
      <alignment horizontal="center" vertical="center" wrapText="1"/>
      <protection hidden="1"/>
    </xf>
    <xf numFmtId="0" fontId="4" fillId="33" borderId="65" xfId="0" applyFont="1" applyFill="1" applyBorder="1" applyAlignment="1" applyProtection="1">
      <alignment horizontal="center" vertical="center" wrapText="1"/>
      <protection hidden="1"/>
    </xf>
    <xf numFmtId="0" fontId="4" fillId="33" borderId="66" xfId="0" applyFont="1" applyFill="1" applyBorder="1" applyAlignment="1" applyProtection="1">
      <alignment horizontal="center" vertical="center" wrapText="1"/>
      <protection hidden="1"/>
    </xf>
    <xf numFmtId="0" fontId="64" fillId="39" borderId="15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left" vertical="center" wrapText="1"/>
    </xf>
    <xf numFmtId="0" fontId="65" fillId="39" borderId="15" xfId="0" applyFont="1" applyFill="1" applyBorder="1" applyAlignment="1">
      <alignment horizontal="center" vertical="center"/>
    </xf>
    <xf numFmtId="0" fontId="64" fillId="41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33" borderId="67" xfId="0" applyFont="1" applyFill="1" applyBorder="1" applyAlignment="1" applyProtection="1">
      <alignment horizontal="center" vertical="center" wrapText="1"/>
      <protection hidden="1"/>
    </xf>
    <xf numFmtId="0" fontId="4" fillId="33" borderId="68" xfId="0" applyFont="1" applyFill="1" applyBorder="1" applyAlignment="1" applyProtection="1">
      <alignment horizontal="center" vertical="center" wrapText="1"/>
      <protection hidden="1"/>
    </xf>
  </cellXfs>
  <cellStyles count="7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3" xfId="52"/>
    <cellStyle name="Moeda 4" xfId="53"/>
    <cellStyle name="Neutro" xfId="54"/>
    <cellStyle name="Normal 2" xfId="55"/>
    <cellStyle name="Normal 2 2" xfId="56"/>
    <cellStyle name="Normal 2 2 3" xfId="57"/>
    <cellStyle name="Normal 2 3" xfId="58"/>
    <cellStyle name="Normal 2 36" xfId="59"/>
    <cellStyle name="Normal 3" xfId="60"/>
    <cellStyle name="Normal 4" xfId="61"/>
    <cellStyle name="Normal 4 3" xfId="62"/>
    <cellStyle name="Normal 5" xfId="63"/>
    <cellStyle name="Normal 6" xfId="64"/>
    <cellStyle name="Normal 7" xfId="65"/>
    <cellStyle name="Normal 8" xfId="66"/>
    <cellStyle name="Normal 9" xfId="67"/>
    <cellStyle name="Nota" xfId="68"/>
    <cellStyle name="Percent" xfId="69"/>
    <cellStyle name="Porcentagem 2" xfId="70"/>
    <cellStyle name="Ruim" xfId="71"/>
    <cellStyle name="Saída" xfId="72"/>
    <cellStyle name="Comma [0]" xfId="73"/>
    <cellStyle name="Separador de milhares 2" xfId="74"/>
    <cellStyle name="Separador de milhares 3" xfId="75"/>
    <cellStyle name="Separador de milhares 4" xfId="76"/>
    <cellStyle name="Separador de milhares_AG. TUPINAMBÁS - 2º PAVTO." xfId="77"/>
    <cellStyle name="Separador de milhares_Pasta1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2 2" xfId="89"/>
    <cellStyle name="Vírgula 3" xfId="90"/>
  </cellStyles>
  <dxfs count="39"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fill>
        <patternFill>
          <bgColor rgb="FFCCFFCC"/>
        </patternFill>
      </fill>
    </dxf>
    <dxf>
      <fill>
        <patternFill>
          <bgColor theme="0" tint="-0.24993999302387238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zoomScaleSheetLayoutView="100" zoomScalePageLayoutView="0" workbookViewId="0" topLeftCell="A1">
      <selection activeCell="B10" sqref="B10:E11"/>
    </sheetView>
  </sheetViews>
  <sheetFormatPr defaultColWidth="9.140625" defaultRowHeight="15"/>
  <cols>
    <col min="1" max="1" width="15.140625" style="1" customWidth="1"/>
    <col min="2" max="2" width="53.421875" style="1" customWidth="1"/>
    <col min="3" max="3" width="12.8515625" style="1" customWidth="1"/>
    <col min="4" max="5" width="12.57421875" style="1" customWidth="1"/>
    <col min="6" max="7" width="20.8515625" style="1" customWidth="1"/>
    <col min="8" max="16384" width="9.140625" style="1" customWidth="1"/>
  </cols>
  <sheetData>
    <row r="1" spans="1:7" s="2" customFormat="1" ht="4.5" customHeight="1">
      <c r="A1" s="384"/>
      <c r="B1" s="385"/>
      <c r="C1" s="385"/>
      <c r="D1" s="385"/>
      <c r="E1" s="385"/>
      <c r="F1" s="385"/>
      <c r="G1" s="386"/>
    </row>
    <row r="2" spans="1:7" s="2" customFormat="1" ht="29.25" customHeight="1">
      <c r="A2" s="137" t="s">
        <v>208</v>
      </c>
      <c r="B2" s="280" t="s">
        <v>340</v>
      </c>
      <c r="C2" s="271" t="s">
        <v>218</v>
      </c>
      <c r="D2" s="402" t="s">
        <v>219</v>
      </c>
      <c r="E2" s="403"/>
      <c r="F2" s="221"/>
      <c r="G2" s="160"/>
    </row>
    <row r="3" spans="1:7" s="2" customFormat="1" ht="29.25" customHeight="1">
      <c r="A3" s="137" t="s">
        <v>39</v>
      </c>
      <c r="B3" s="280" t="s">
        <v>341</v>
      </c>
      <c r="C3" s="270" t="s">
        <v>247</v>
      </c>
      <c r="D3" s="209" t="s">
        <v>202</v>
      </c>
      <c r="E3" s="222"/>
      <c r="F3" s="213"/>
      <c r="G3" s="30"/>
    </row>
    <row r="4" spans="1:7" s="2" customFormat="1" ht="29.25" customHeight="1">
      <c r="A4" s="137" t="s">
        <v>5</v>
      </c>
      <c r="B4" s="280" t="s">
        <v>342</v>
      </c>
      <c r="C4" s="390" t="s">
        <v>215</v>
      </c>
      <c r="D4" s="378" t="s">
        <v>220</v>
      </c>
      <c r="E4" s="379"/>
      <c r="F4" s="213"/>
      <c r="G4" s="30"/>
    </row>
    <row r="5" spans="1:7" s="2" customFormat="1" ht="29.25" customHeight="1">
      <c r="A5" s="137" t="s">
        <v>40</v>
      </c>
      <c r="B5" s="281" t="s">
        <v>410</v>
      </c>
      <c r="C5" s="391"/>
      <c r="D5" s="380">
        <v>0.22226164190779008</v>
      </c>
      <c r="E5" s="381"/>
      <c r="F5" s="214"/>
      <c r="G5" s="32"/>
    </row>
    <row r="6" spans="1:7" s="2" customFormat="1" ht="4.5" customHeight="1">
      <c r="A6" s="384"/>
      <c r="B6" s="385"/>
      <c r="C6" s="385"/>
      <c r="D6" s="385"/>
      <c r="E6" s="385"/>
      <c r="F6" s="385"/>
      <c r="G6" s="386"/>
    </row>
    <row r="7" spans="1:7" s="2" customFormat="1" ht="33" customHeight="1">
      <c r="A7" s="387" t="s">
        <v>209</v>
      </c>
      <c r="B7" s="388"/>
      <c r="C7" s="388"/>
      <c r="D7" s="388"/>
      <c r="E7" s="388"/>
      <c r="F7" s="388"/>
      <c r="G7" s="389"/>
    </row>
    <row r="8" spans="1:7" s="2" customFormat="1" ht="4.5" customHeight="1">
      <c r="A8" s="384"/>
      <c r="B8" s="385"/>
      <c r="C8" s="385"/>
      <c r="D8" s="385"/>
      <c r="E8" s="385"/>
      <c r="F8" s="385"/>
      <c r="G8" s="386"/>
    </row>
    <row r="9" spans="1:7" s="2" customFormat="1" ht="4.5" customHeight="1">
      <c r="A9" s="406"/>
      <c r="B9" s="406"/>
      <c r="C9" s="406"/>
      <c r="D9" s="406"/>
      <c r="E9" s="406"/>
      <c r="F9" s="406"/>
      <c r="G9" s="406"/>
    </row>
    <row r="10" spans="1:7" s="2" customFormat="1" ht="17.25" customHeight="1">
      <c r="A10" s="395" t="s">
        <v>12</v>
      </c>
      <c r="B10" s="396" t="s">
        <v>212</v>
      </c>
      <c r="C10" s="397"/>
      <c r="D10" s="397"/>
      <c r="E10" s="398"/>
      <c r="F10" s="404" t="str">
        <f>'Planilha Orçamentária'!J10</f>
        <v>PREÇO (COM BDI - R$)</v>
      </c>
      <c r="G10" s="392" t="str">
        <f>'Planilha Orçamentária'!L10:L11</f>
        <v>% ITEM</v>
      </c>
    </row>
    <row r="11" spans="1:7" s="2" customFormat="1" ht="17.25" customHeight="1">
      <c r="A11" s="395"/>
      <c r="B11" s="399"/>
      <c r="C11" s="400"/>
      <c r="D11" s="400"/>
      <c r="E11" s="401"/>
      <c r="F11" s="405"/>
      <c r="G11" s="393"/>
    </row>
    <row r="12" spans="1:7" s="4" customFormat="1" ht="15" customHeight="1">
      <c r="A12" s="77">
        <v>1</v>
      </c>
      <c r="B12" s="41" t="s">
        <v>250</v>
      </c>
      <c r="C12" s="130" t="s">
        <v>48</v>
      </c>
      <c r="D12" s="130" t="s">
        <v>48</v>
      </c>
      <c r="E12" s="130"/>
      <c r="F12" s="131">
        <f>SUM(F13:F14)</f>
        <v>0</v>
      </c>
      <c r="G12" s="118" t="e">
        <f>SUM(G13:G14)</f>
        <v>#REF!</v>
      </c>
    </row>
    <row r="13" spans="1:7" s="4" customFormat="1" ht="15">
      <c r="A13" s="132" t="s">
        <v>14</v>
      </c>
      <c r="B13" s="133" t="s">
        <v>343</v>
      </c>
      <c r="C13" s="92"/>
      <c r="D13" s="92"/>
      <c r="E13" s="92"/>
      <c r="F13" s="134">
        <f>'Planilha Orçamentária'!K13</f>
        <v>0</v>
      </c>
      <c r="G13" s="135" t="e">
        <f>F13/F$32</f>
        <v>#REF!</v>
      </c>
    </row>
    <row r="14" spans="1:7" s="4" customFormat="1" ht="15">
      <c r="A14" s="132" t="s">
        <v>24</v>
      </c>
      <c r="B14" s="133" t="s">
        <v>344</v>
      </c>
      <c r="C14" s="92"/>
      <c r="D14" s="92"/>
      <c r="E14" s="92"/>
      <c r="F14" s="134">
        <f>'Planilha Orçamentária'!K20</f>
        <v>0</v>
      </c>
      <c r="G14" s="135" t="e">
        <f>F14/F$32</f>
        <v>#REF!</v>
      </c>
    </row>
    <row r="15" spans="1:7" s="4" customFormat="1" ht="15" customHeight="1">
      <c r="A15" s="253"/>
      <c r="B15" s="47"/>
      <c r="C15" s="51"/>
      <c r="D15" s="52"/>
      <c r="E15" s="52"/>
      <c r="F15" s="54"/>
      <c r="G15" s="55"/>
    </row>
    <row r="16" spans="1:7" s="4" customFormat="1" ht="15">
      <c r="A16" s="77">
        <v>2</v>
      </c>
      <c r="B16" s="41" t="s">
        <v>201</v>
      </c>
      <c r="C16" s="130" t="s">
        <v>48</v>
      </c>
      <c r="D16" s="130" t="s">
        <v>48</v>
      </c>
      <c r="E16" s="130"/>
      <c r="F16" s="131">
        <f>ROUND((SUM(F17:F17)),2)</f>
        <v>0</v>
      </c>
      <c r="G16" s="118" t="e">
        <f>SUM(G17:G17)</f>
        <v>#REF!</v>
      </c>
    </row>
    <row r="17" spans="1:7" s="4" customFormat="1" ht="15">
      <c r="A17" s="132" t="s">
        <v>18</v>
      </c>
      <c r="B17" s="133" t="s">
        <v>350</v>
      </c>
      <c r="C17" s="92"/>
      <c r="D17" s="92"/>
      <c r="E17" s="92"/>
      <c r="F17" s="134">
        <f>'Planilha Orçamentária'!K34</f>
        <v>0</v>
      </c>
      <c r="G17" s="135" t="e">
        <f>F17/F$32</f>
        <v>#REF!</v>
      </c>
    </row>
    <row r="18" spans="1:7" s="4" customFormat="1" ht="15">
      <c r="A18" s="253"/>
      <c r="B18" s="47"/>
      <c r="C18" s="51"/>
      <c r="D18" s="52"/>
      <c r="E18" s="52"/>
      <c r="F18" s="54"/>
      <c r="G18" s="55"/>
    </row>
    <row r="19" spans="1:7" s="4" customFormat="1" ht="15">
      <c r="A19" s="77">
        <v>3</v>
      </c>
      <c r="B19" s="41" t="s">
        <v>277</v>
      </c>
      <c r="C19" s="130" t="s">
        <v>48</v>
      </c>
      <c r="D19" s="130" t="s">
        <v>48</v>
      </c>
      <c r="E19" s="130"/>
      <c r="F19" s="131" t="e">
        <f>SUM(F20:F22)</f>
        <v>#REF!</v>
      </c>
      <c r="G19" s="118" t="e">
        <f>SUM(G20:G22)</f>
        <v>#REF!</v>
      </c>
    </row>
    <row r="20" spans="1:7" s="4" customFormat="1" ht="15">
      <c r="A20" s="132" t="s">
        <v>44</v>
      </c>
      <c r="B20" s="133" t="s">
        <v>352</v>
      </c>
      <c r="C20" s="92"/>
      <c r="D20" s="92"/>
      <c r="E20" s="92"/>
      <c r="F20" s="134">
        <f>'Planilha Orçamentária'!K49</f>
        <v>0</v>
      </c>
      <c r="G20" s="135" t="e">
        <f>F20/F$32</f>
        <v>#REF!</v>
      </c>
    </row>
    <row r="21" spans="1:7" s="4" customFormat="1" ht="15">
      <c r="A21" s="132" t="s">
        <v>278</v>
      </c>
      <c r="B21" s="133" t="s">
        <v>353</v>
      </c>
      <c r="C21" s="92"/>
      <c r="D21" s="92"/>
      <c r="E21" s="92"/>
      <c r="F21" s="134">
        <f>'Planilha Orçamentária'!K56</f>
        <v>0</v>
      </c>
      <c r="G21" s="135" t="e">
        <f>F21/F$32</f>
        <v>#REF!</v>
      </c>
    </row>
    <row r="22" spans="1:7" s="4" customFormat="1" ht="15">
      <c r="A22" s="132" t="s">
        <v>283</v>
      </c>
      <c r="B22" s="133" t="s">
        <v>354</v>
      </c>
      <c r="C22" s="92"/>
      <c r="D22" s="92"/>
      <c r="E22" s="92"/>
      <c r="F22" s="134" t="e">
        <f>'Planilha Orçamentária'!K66</f>
        <v>#REF!</v>
      </c>
      <c r="G22" s="135" t="e">
        <f>F22/F$32</f>
        <v>#REF!</v>
      </c>
    </row>
    <row r="23" spans="1:7" s="4" customFormat="1" ht="15">
      <c r="A23" s="322"/>
      <c r="B23" s="324"/>
      <c r="C23" s="51"/>
      <c r="D23" s="52"/>
      <c r="E23" s="52"/>
      <c r="F23" s="54"/>
      <c r="G23" s="55"/>
    </row>
    <row r="24" spans="1:7" s="4" customFormat="1" ht="15">
      <c r="A24" s="77">
        <v>4</v>
      </c>
      <c r="B24" s="41" t="s">
        <v>419</v>
      </c>
      <c r="C24" s="130" t="s">
        <v>48</v>
      </c>
      <c r="D24" s="130" t="s">
        <v>48</v>
      </c>
      <c r="E24" s="130"/>
      <c r="F24" s="131">
        <f>SUM(F25)</f>
        <v>0</v>
      </c>
      <c r="G24" s="118" t="e">
        <f>SUM(G25:G26)</f>
        <v>#REF!</v>
      </c>
    </row>
    <row r="25" spans="1:7" s="4" customFormat="1" ht="15">
      <c r="A25" s="132" t="s">
        <v>25</v>
      </c>
      <c r="B25" s="133" t="s">
        <v>420</v>
      </c>
      <c r="C25" s="92"/>
      <c r="D25" s="92"/>
      <c r="E25" s="92"/>
      <c r="F25" s="134">
        <f>'Planilha Orçamentária'!K81</f>
        <v>0</v>
      </c>
      <c r="G25" s="135" t="e">
        <f>F25/F$32</f>
        <v>#REF!</v>
      </c>
    </row>
    <row r="26" spans="1:7" s="4" customFormat="1" ht="15">
      <c r="A26" s="253"/>
      <c r="B26" s="47"/>
      <c r="C26" s="51"/>
      <c r="D26" s="52"/>
      <c r="E26" s="52"/>
      <c r="F26" s="54"/>
      <c r="G26" s="55"/>
    </row>
    <row r="27" spans="1:7" s="4" customFormat="1" ht="15">
      <c r="A27" s="77">
        <v>5</v>
      </c>
      <c r="B27" s="41" t="s">
        <v>262</v>
      </c>
      <c r="C27" s="130" t="s">
        <v>48</v>
      </c>
      <c r="D27" s="130" t="s">
        <v>48</v>
      </c>
      <c r="E27" s="130"/>
      <c r="F27" s="131">
        <f>SUM(F28:F29)</f>
        <v>0</v>
      </c>
      <c r="G27" s="118" t="e">
        <f>SUM(G28:G29)</f>
        <v>#REF!</v>
      </c>
    </row>
    <row r="28" spans="1:7" s="4" customFormat="1" ht="15">
      <c r="A28" s="132" t="s">
        <v>415</v>
      </c>
      <c r="B28" s="133" t="s">
        <v>356</v>
      </c>
      <c r="C28" s="92"/>
      <c r="D28" s="92"/>
      <c r="E28" s="92"/>
      <c r="F28" s="134">
        <f>'Planilha Orçamentária'!K100</f>
        <v>0</v>
      </c>
      <c r="G28" s="135" t="e">
        <f>F28/F$32</f>
        <v>#REF!</v>
      </c>
    </row>
    <row r="29" spans="1:7" s="4" customFormat="1" ht="15">
      <c r="A29" s="132" t="s">
        <v>417</v>
      </c>
      <c r="B29" s="133" t="s">
        <v>357</v>
      </c>
      <c r="C29" s="92"/>
      <c r="D29" s="92"/>
      <c r="E29" s="92"/>
      <c r="F29" s="134">
        <f>'Planilha Orçamentária'!K102</f>
        <v>0</v>
      </c>
      <c r="G29" s="135" t="e">
        <f>F29/F$32</f>
        <v>#REF!</v>
      </c>
    </row>
    <row r="30" spans="1:7" s="4" customFormat="1" ht="15">
      <c r="A30" s="253"/>
      <c r="B30" s="47"/>
      <c r="C30" s="51"/>
      <c r="D30" s="52"/>
      <c r="E30" s="52"/>
      <c r="F30" s="54"/>
      <c r="G30" s="55"/>
    </row>
    <row r="31" spans="1:7" s="4" customFormat="1" ht="15">
      <c r="A31" s="253"/>
      <c r="B31" s="47"/>
      <c r="C31" s="51"/>
      <c r="D31" s="52"/>
      <c r="E31" s="52"/>
      <c r="F31" s="54"/>
      <c r="G31" s="55"/>
    </row>
    <row r="32" spans="1:8" s="2" customFormat="1" ht="15">
      <c r="A32" s="224"/>
      <c r="B32" s="225"/>
      <c r="C32" s="225"/>
      <c r="D32" s="225"/>
      <c r="E32" s="230" t="s">
        <v>120</v>
      </c>
      <c r="F32" s="131" t="e">
        <f>ROUND((F12+F16+F19+F24+F27),2)</f>
        <v>#REF!</v>
      </c>
      <c r="G32" s="118" t="e">
        <f>ROUND((G12+G16+G19+G24+G27),2)</f>
        <v>#REF!</v>
      </c>
      <c r="H32" s="269"/>
    </row>
    <row r="33" spans="1:7" s="2" customFormat="1" ht="14.25" customHeight="1">
      <c r="A33" s="177"/>
      <c r="B33" s="215"/>
      <c r="C33" s="215"/>
      <c r="D33" s="215"/>
      <c r="E33" s="231" t="s">
        <v>20</v>
      </c>
      <c r="F33" s="167">
        <v>8</v>
      </c>
      <c r="G33" s="168" t="s">
        <v>31</v>
      </c>
    </row>
    <row r="34" spans="1:7" s="2" customFormat="1" ht="4.5" customHeight="1">
      <c r="A34" s="384"/>
      <c r="B34" s="385"/>
      <c r="C34" s="385"/>
      <c r="D34" s="385"/>
      <c r="E34" s="385"/>
      <c r="F34" s="385"/>
      <c r="G34" s="386"/>
    </row>
    <row r="36" spans="2:8" ht="15">
      <c r="B36"/>
      <c r="H36" s="145"/>
    </row>
    <row r="37" spans="1:8" ht="15" hidden="1">
      <c r="A37"/>
      <c r="B37"/>
      <c r="C37" s="394" t="s">
        <v>127</v>
      </c>
      <c r="D37" s="394"/>
      <c r="E37" s="394"/>
      <c r="F37" s="394"/>
      <c r="H37"/>
    </row>
    <row r="38" spans="1:8" ht="15" hidden="1">
      <c r="A38"/>
      <c r="B38"/>
      <c r="C38"/>
      <c r="D38"/>
      <c r="E38"/>
      <c r="F38"/>
      <c r="H38"/>
    </row>
    <row r="39" spans="1:8" ht="15" hidden="1">
      <c r="A39"/>
      <c r="B39"/>
      <c r="C39"/>
      <c r="D39"/>
      <c r="E39"/>
      <c r="F39"/>
      <c r="H39"/>
    </row>
    <row r="40" spans="1:8" ht="15" hidden="1">
      <c r="A40" s="143"/>
      <c r="B40"/>
      <c r="C40" s="147"/>
      <c r="D40" s="147"/>
      <c r="E40" s="147"/>
      <c r="F40" s="147"/>
      <c r="H40" s="143"/>
    </row>
    <row r="41" spans="2:8" ht="15" hidden="1">
      <c r="B41"/>
      <c r="C41" s="382">
        <v>0</v>
      </c>
      <c r="D41" s="382"/>
      <c r="E41" s="382"/>
      <c r="F41" s="382"/>
      <c r="H41" s="146"/>
    </row>
    <row r="42" spans="2:8" ht="15" hidden="1">
      <c r="B42"/>
      <c r="C42" s="383">
        <v>0</v>
      </c>
      <c r="D42" s="383"/>
      <c r="E42" s="383"/>
      <c r="F42" s="383"/>
      <c r="H42" s="144"/>
    </row>
  </sheetData>
  <sheetProtection/>
  <mergeCells count="17">
    <mergeCell ref="A10:A11"/>
    <mergeCell ref="B10:E11"/>
    <mergeCell ref="D2:E2"/>
    <mergeCell ref="F10:F11"/>
    <mergeCell ref="A9:G9"/>
    <mergeCell ref="A1:G1"/>
    <mergeCell ref="A6:G6"/>
    <mergeCell ref="A7:G7"/>
    <mergeCell ref="A8:G8"/>
    <mergeCell ref="C4:C5"/>
    <mergeCell ref="D4:E4"/>
    <mergeCell ref="D5:E5"/>
    <mergeCell ref="C41:F41"/>
    <mergeCell ref="C42:F42"/>
    <mergeCell ref="A34:G34"/>
    <mergeCell ref="G10:G11"/>
    <mergeCell ref="C37:F37"/>
  </mergeCells>
  <printOptions horizontalCentered="1"/>
  <pageMargins left="0.4724409448818898" right="0.4724409448818898" top="0.7874015748031497" bottom="0.7874015748031497" header="0.31496062992125984" footer="0.31496062992125984"/>
  <pageSetup fitToHeight="0" fitToWidth="1" horizontalDpi="600" verticalDpi="600" orientation="portrait" paperSize="9" scale="62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zoomScaleSheetLayoutView="97" zoomScalePageLayoutView="0" workbookViewId="0" topLeftCell="A1">
      <pane ySplit="2" topLeftCell="A3" activePane="bottomLeft" state="frozen"/>
      <selection pane="topLeft" activeCell="A1" sqref="A1"/>
      <selection pane="bottomLeft" activeCell="G16" sqref="G16"/>
    </sheetView>
  </sheetViews>
  <sheetFormatPr defaultColWidth="9.140625" defaultRowHeight="15"/>
  <cols>
    <col min="1" max="1" width="14.7109375" style="1" customWidth="1"/>
    <col min="2" max="2" width="13.00390625" style="1" customWidth="1"/>
    <col min="3" max="3" width="14.00390625" style="1" customWidth="1"/>
    <col min="4" max="4" width="80.8515625" style="1" customWidth="1"/>
    <col min="5" max="6" width="13.28125" style="1" customWidth="1"/>
    <col min="7" max="8" width="14.421875" style="1" customWidth="1"/>
    <col min="9" max="9" width="14.00390625" style="1" customWidth="1"/>
    <col min="10" max="10" width="14.421875" style="1" customWidth="1"/>
    <col min="11" max="11" width="15.28125" style="1" bestFit="1" customWidth="1"/>
    <col min="12" max="12" width="13.140625" style="1" bestFit="1" customWidth="1"/>
    <col min="13" max="16384" width="9.140625" style="1" customWidth="1"/>
  </cols>
  <sheetData>
    <row r="1" spans="1:12" s="2" customFormat="1" ht="4.5" customHeight="1">
      <c r="A1" s="384"/>
      <c r="B1" s="408"/>
      <c r="C1" s="408"/>
      <c r="D1" s="385"/>
      <c r="E1" s="385"/>
      <c r="F1" s="385"/>
      <c r="G1" s="385"/>
      <c r="H1" s="385"/>
      <c r="I1" s="385"/>
      <c r="J1" s="385"/>
      <c r="K1" s="385"/>
      <c r="L1" s="386"/>
    </row>
    <row r="2" spans="1:12" s="2" customFormat="1" ht="29.25" customHeight="1">
      <c r="A2" s="137" t="s">
        <v>208</v>
      </c>
      <c r="B2" s="422" t="s">
        <v>340</v>
      </c>
      <c r="C2" s="423"/>
      <c r="D2" s="423"/>
      <c r="E2" s="424"/>
      <c r="F2" s="271" t="s">
        <v>218</v>
      </c>
      <c r="G2" s="432" t="s">
        <v>219</v>
      </c>
      <c r="H2" s="433"/>
      <c r="I2" s="227"/>
      <c r="J2" s="311"/>
      <c r="K2" s="162"/>
      <c r="L2" s="163"/>
    </row>
    <row r="3" spans="1:12" s="2" customFormat="1" ht="29.25" customHeight="1">
      <c r="A3" s="137" t="s">
        <v>39</v>
      </c>
      <c r="B3" s="422" t="s">
        <v>341</v>
      </c>
      <c r="C3" s="423"/>
      <c r="D3" s="423"/>
      <c r="E3" s="424"/>
      <c r="F3" s="270" t="s">
        <v>247</v>
      </c>
      <c r="G3" s="274" t="s">
        <v>202</v>
      </c>
      <c r="H3" s="275"/>
      <c r="I3" s="228"/>
      <c r="J3" s="312"/>
      <c r="K3" s="20"/>
      <c r="L3" s="30"/>
    </row>
    <row r="4" spans="1:12" s="2" customFormat="1" ht="29.25" customHeight="1">
      <c r="A4" s="137" t="s">
        <v>5</v>
      </c>
      <c r="B4" s="422" t="s">
        <v>342</v>
      </c>
      <c r="C4" s="423"/>
      <c r="D4" s="423"/>
      <c r="E4" s="424"/>
      <c r="F4" s="425" t="s">
        <v>215</v>
      </c>
      <c r="G4" s="390" t="s">
        <v>220</v>
      </c>
      <c r="H4" s="420">
        <v>0.22226164190779008</v>
      </c>
      <c r="I4"/>
      <c r="J4" s="312"/>
      <c r="K4" s="20"/>
      <c r="L4" s="30"/>
    </row>
    <row r="5" spans="1:12" s="2" customFormat="1" ht="29.25" customHeight="1">
      <c r="A5" s="139" t="s">
        <v>40</v>
      </c>
      <c r="B5" s="429" t="s">
        <v>410</v>
      </c>
      <c r="C5" s="430"/>
      <c r="D5" s="430"/>
      <c r="E5" s="431"/>
      <c r="F5" s="426"/>
      <c r="G5" s="391"/>
      <c r="H5" s="421"/>
      <c r="I5" s="229"/>
      <c r="J5" s="313"/>
      <c r="K5" s="31"/>
      <c r="L5" s="32"/>
    </row>
    <row r="6" spans="1:12" s="2" customFormat="1" ht="4.5" customHeight="1">
      <c r="A6" s="384"/>
      <c r="B6" s="408"/>
      <c r="C6" s="408"/>
      <c r="D6" s="385"/>
      <c r="E6" s="385"/>
      <c r="F6" s="385"/>
      <c r="G6" s="385"/>
      <c r="H6" s="385"/>
      <c r="I6" s="385"/>
      <c r="J6" s="385"/>
      <c r="K6" s="385"/>
      <c r="L6" s="386"/>
    </row>
    <row r="7" spans="1:12" s="2" customFormat="1" ht="33" customHeight="1">
      <c r="A7" s="387" t="s">
        <v>211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9"/>
    </row>
    <row r="8" spans="1:12" s="2" customFormat="1" ht="4.5" customHeight="1">
      <c r="A8" s="384"/>
      <c r="B8" s="408"/>
      <c r="C8" s="408"/>
      <c r="D8" s="385"/>
      <c r="E8" s="385"/>
      <c r="F8" s="385"/>
      <c r="G8" s="385"/>
      <c r="H8" s="385"/>
      <c r="I8" s="385"/>
      <c r="J8" s="385"/>
      <c r="K8" s="385"/>
      <c r="L8" s="386"/>
    </row>
    <row r="9" spans="1:12" s="2" customFormat="1" ht="4.5" customHeight="1">
      <c r="A9" s="406"/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</row>
    <row r="10" spans="1:12" s="2" customFormat="1" ht="22.5" customHeight="1">
      <c r="A10" s="395" t="s">
        <v>12</v>
      </c>
      <c r="B10" s="427" t="s">
        <v>214</v>
      </c>
      <c r="C10" s="428"/>
      <c r="D10" s="395" t="s">
        <v>212</v>
      </c>
      <c r="E10" s="395" t="s">
        <v>2</v>
      </c>
      <c r="F10" s="412" t="s">
        <v>3</v>
      </c>
      <c r="G10" s="404" t="s">
        <v>235</v>
      </c>
      <c r="H10" s="413"/>
      <c r="I10" s="404" t="s">
        <v>215</v>
      </c>
      <c r="J10" s="404" t="s">
        <v>236</v>
      </c>
      <c r="K10" s="413"/>
      <c r="L10" s="392" t="s">
        <v>216</v>
      </c>
    </row>
    <row r="11" spans="1:12" s="2" customFormat="1" ht="22.5" customHeight="1">
      <c r="A11" s="395"/>
      <c r="B11" s="219" t="s">
        <v>213</v>
      </c>
      <c r="C11" s="220" t="s">
        <v>0</v>
      </c>
      <c r="D11" s="395"/>
      <c r="E11" s="395"/>
      <c r="F11" s="412"/>
      <c r="G11" s="76" t="s">
        <v>224</v>
      </c>
      <c r="H11" s="218" t="s">
        <v>225</v>
      </c>
      <c r="I11" s="405"/>
      <c r="J11" s="76" t="s">
        <v>224</v>
      </c>
      <c r="K11" s="218" t="s">
        <v>225</v>
      </c>
      <c r="L11" s="393"/>
    </row>
    <row r="12" spans="1:12" s="4" customFormat="1" ht="15">
      <c r="A12" s="37">
        <v>1</v>
      </c>
      <c r="B12" s="37"/>
      <c r="C12" s="37"/>
      <c r="D12" s="39" t="s">
        <v>250</v>
      </c>
      <c r="E12" s="38" t="s">
        <v>48</v>
      </c>
      <c r="F12" s="38"/>
      <c r="G12" s="34" t="s">
        <v>48</v>
      </c>
      <c r="H12" s="35">
        <f aca="true" t="shared" si="0" ref="H12:H30">IF(B12="","",F12*G12)</f>
      </c>
      <c r="I12" s="35"/>
      <c r="J12" s="35">
        <f aca="true" t="shared" si="1" ref="J12:J22">IF(E12="","",IF(I12=$G$4,(G12*(1+$H$4)),(G12*(1+$H$5))))</f>
      </c>
      <c r="K12" s="36">
        <f>ROUND((K13+K20),2)</f>
        <v>0</v>
      </c>
      <c r="L12" s="265" t="e">
        <f>L13+L20</f>
        <v>#REF!</v>
      </c>
    </row>
    <row r="13" spans="1:12" s="4" customFormat="1" ht="15">
      <c r="A13" s="40" t="s">
        <v>14</v>
      </c>
      <c r="B13" s="77"/>
      <c r="C13" s="77"/>
      <c r="D13" s="41" t="s">
        <v>343</v>
      </c>
      <c r="E13" s="42" t="s">
        <v>48</v>
      </c>
      <c r="F13" s="43"/>
      <c r="G13" s="42" t="s">
        <v>48</v>
      </c>
      <c r="H13" s="44">
        <f t="shared" si="0"/>
      </c>
      <c r="I13" s="44"/>
      <c r="J13" s="44">
        <f t="shared" si="1"/>
      </c>
      <c r="K13" s="45">
        <f>SUM(K14:K19)</f>
        <v>0</v>
      </c>
      <c r="L13" s="263" t="e">
        <f>SUM(L14:L19)</f>
        <v>#REF!</v>
      </c>
    </row>
    <row r="14" spans="1:12" s="4" customFormat="1" ht="15">
      <c r="A14" s="254" t="s">
        <v>15</v>
      </c>
      <c r="B14" s="202" t="s">
        <v>55</v>
      </c>
      <c r="C14" s="203">
        <v>90777</v>
      </c>
      <c r="D14" s="204" t="s">
        <v>99</v>
      </c>
      <c r="E14" s="205" t="s">
        <v>439</v>
      </c>
      <c r="F14" s="206">
        <v>256</v>
      </c>
      <c r="G14" s="200"/>
      <c r="H14" s="201">
        <f>IF(B14="","",F14*G14)</f>
        <v>0</v>
      </c>
      <c r="I14" s="201" t="s">
        <v>220</v>
      </c>
      <c r="J14" s="201">
        <f t="shared" si="1"/>
        <v>0</v>
      </c>
      <c r="K14" s="201">
        <f aca="true" t="shared" si="2" ref="K14:K19">ROUND((IF(C14="","",F14*J14)),2)</f>
        <v>0</v>
      </c>
      <c r="L14" s="266" t="e">
        <f aca="true" t="shared" si="3" ref="L14:L19">IF(C14="","",K14/$K$106)</f>
        <v>#REF!</v>
      </c>
    </row>
    <row r="15" spans="1:12" s="4" customFormat="1" ht="15">
      <c r="A15" s="277" t="s">
        <v>249</v>
      </c>
      <c r="B15" s="202" t="s">
        <v>55</v>
      </c>
      <c r="C15" s="203">
        <v>93572</v>
      </c>
      <c r="D15" s="204" t="s">
        <v>100</v>
      </c>
      <c r="E15" s="205" t="s">
        <v>251</v>
      </c>
      <c r="F15" s="206">
        <v>8</v>
      </c>
      <c r="G15" s="200"/>
      <c r="H15" s="201">
        <f>IF(B15="","",F15*G15)</f>
        <v>0</v>
      </c>
      <c r="I15" s="201" t="s">
        <v>220</v>
      </c>
      <c r="J15" s="201">
        <f t="shared" si="1"/>
        <v>0</v>
      </c>
      <c r="K15" s="201">
        <f t="shared" si="2"/>
        <v>0</v>
      </c>
      <c r="L15" s="266" t="e">
        <f t="shared" si="3"/>
        <v>#REF!</v>
      </c>
    </row>
    <row r="16" spans="1:12" s="4" customFormat="1" ht="15">
      <c r="A16" s="330" t="s">
        <v>252</v>
      </c>
      <c r="B16" s="202" t="s">
        <v>55</v>
      </c>
      <c r="C16" s="203">
        <v>100321</v>
      </c>
      <c r="D16" s="204" t="s">
        <v>199</v>
      </c>
      <c r="E16" s="205" t="s">
        <v>251</v>
      </c>
      <c r="F16" s="206">
        <v>8</v>
      </c>
      <c r="G16" s="200"/>
      <c r="H16" s="201">
        <f t="shared" si="0"/>
        <v>0</v>
      </c>
      <c r="I16" s="201" t="s">
        <v>220</v>
      </c>
      <c r="J16" s="201">
        <f t="shared" si="1"/>
        <v>0</v>
      </c>
      <c r="K16" s="201">
        <f t="shared" si="2"/>
        <v>0</v>
      </c>
      <c r="L16" s="266" t="e">
        <f t="shared" si="3"/>
        <v>#REF!</v>
      </c>
    </row>
    <row r="17" spans="1:12" s="4" customFormat="1" ht="15">
      <c r="A17" s="330" t="s">
        <v>271</v>
      </c>
      <c r="B17" s="202" t="s">
        <v>55</v>
      </c>
      <c r="C17" s="203">
        <v>93563</v>
      </c>
      <c r="D17" s="204" t="s">
        <v>95</v>
      </c>
      <c r="E17" s="205" t="s">
        <v>251</v>
      </c>
      <c r="F17" s="206">
        <v>8</v>
      </c>
      <c r="G17" s="200"/>
      <c r="H17" s="201">
        <f>IF(B17="","",F17*G17)</f>
        <v>0</v>
      </c>
      <c r="I17" s="201" t="s">
        <v>220</v>
      </c>
      <c r="J17" s="201">
        <f t="shared" si="1"/>
        <v>0</v>
      </c>
      <c r="K17" s="201">
        <f t="shared" si="2"/>
        <v>0</v>
      </c>
      <c r="L17" s="266" t="e">
        <f t="shared" si="3"/>
        <v>#REF!</v>
      </c>
    </row>
    <row r="18" spans="1:12" s="4" customFormat="1" ht="15">
      <c r="A18" s="330" t="s">
        <v>454</v>
      </c>
      <c r="B18" s="202" t="s">
        <v>55</v>
      </c>
      <c r="C18" s="203">
        <v>101373</v>
      </c>
      <c r="D18" s="204" t="s">
        <v>455</v>
      </c>
      <c r="E18" s="205" t="s">
        <v>439</v>
      </c>
      <c r="F18" s="206">
        <v>32</v>
      </c>
      <c r="G18" s="200"/>
      <c r="H18" s="201">
        <f>IF(B18="","",F18*G18)</f>
        <v>0</v>
      </c>
      <c r="I18" s="201" t="s">
        <v>220</v>
      </c>
      <c r="J18" s="201">
        <f t="shared" si="1"/>
        <v>0</v>
      </c>
      <c r="K18" s="201">
        <f t="shared" si="2"/>
        <v>0</v>
      </c>
      <c r="L18" s="266" t="e">
        <f t="shared" si="3"/>
        <v>#REF!</v>
      </c>
    </row>
    <row r="19" spans="1:12" s="4" customFormat="1" ht="15">
      <c r="A19" s="330" t="s">
        <v>463</v>
      </c>
      <c r="B19" s="202" t="s">
        <v>240</v>
      </c>
      <c r="C19" s="203" t="s">
        <v>464</v>
      </c>
      <c r="D19" s="204" t="s">
        <v>465</v>
      </c>
      <c r="E19" s="205" t="s">
        <v>439</v>
      </c>
      <c r="F19" s="206">
        <v>512</v>
      </c>
      <c r="G19" s="200"/>
      <c r="H19" s="201">
        <f t="shared" si="0"/>
        <v>0</v>
      </c>
      <c r="I19" s="201" t="s">
        <v>220</v>
      </c>
      <c r="J19" s="201">
        <f t="shared" si="1"/>
        <v>0</v>
      </c>
      <c r="K19" s="201">
        <f t="shared" si="2"/>
        <v>0</v>
      </c>
      <c r="L19" s="266" t="e">
        <f t="shared" si="3"/>
        <v>#REF!</v>
      </c>
    </row>
    <row r="20" spans="1:12" s="4" customFormat="1" ht="15">
      <c r="A20" s="40" t="s">
        <v>24</v>
      </c>
      <c r="B20" s="77"/>
      <c r="C20" s="77"/>
      <c r="D20" s="41" t="s">
        <v>344</v>
      </c>
      <c r="E20" s="42" t="s">
        <v>48</v>
      </c>
      <c r="F20" s="43"/>
      <c r="G20" s="42"/>
      <c r="H20" s="44">
        <f t="shared" si="0"/>
      </c>
      <c r="I20" s="44"/>
      <c r="J20" s="44">
        <f t="shared" si="1"/>
      </c>
      <c r="K20" s="45">
        <f>SUM(K21:K31)</f>
        <v>0</v>
      </c>
      <c r="L20" s="263" t="e">
        <f>SUM(L21:L31)</f>
        <v>#REF!</v>
      </c>
    </row>
    <row r="21" spans="1:12" s="4" customFormat="1" ht="30">
      <c r="A21" s="276" t="s">
        <v>27</v>
      </c>
      <c r="B21" s="202" t="s">
        <v>55</v>
      </c>
      <c r="C21" s="203">
        <v>10775</v>
      </c>
      <c r="D21" s="204" t="s">
        <v>325</v>
      </c>
      <c r="E21" s="205" t="s">
        <v>251</v>
      </c>
      <c r="F21" s="206">
        <v>8</v>
      </c>
      <c r="G21" s="200"/>
      <c r="H21" s="201">
        <f t="shared" si="0"/>
        <v>0</v>
      </c>
      <c r="I21" s="201" t="s">
        <v>220</v>
      </c>
      <c r="J21" s="201">
        <f t="shared" si="1"/>
        <v>0</v>
      </c>
      <c r="K21" s="201">
        <f>ROUND((IF(C21="","",F21*J21)),2)</f>
        <v>0</v>
      </c>
      <c r="L21" s="266" t="e">
        <f aca="true" t="shared" si="4" ref="L21:L31">IF(C21="","",K21/$K$106)</f>
        <v>#REF!</v>
      </c>
    </row>
    <row r="22" spans="1:12" s="4" customFormat="1" ht="30">
      <c r="A22" s="276" t="s">
        <v>253</v>
      </c>
      <c r="B22" s="202" t="s">
        <v>55</v>
      </c>
      <c r="C22" s="203">
        <v>10777</v>
      </c>
      <c r="D22" s="204" t="s">
        <v>327</v>
      </c>
      <c r="E22" s="205" t="s">
        <v>251</v>
      </c>
      <c r="F22" s="206">
        <v>8</v>
      </c>
      <c r="G22" s="200"/>
      <c r="H22" s="201">
        <f t="shared" si="0"/>
        <v>0</v>
      </c>
      <c r="I22" s="201" t="s">
        <v>220</v>
      </c>
      <c r="J22" s="201">
        <f t="shared" si="1"/>
        <v>0</v>
      </c>
      <c r="K22" s="201">
        <f>ROUND((IF(C22="","",F22*J22)),2)</f>
        <v>0</v>
      </c>
      <c r="L22" s="266" t="e">
        <f t="shared" si="4"/>
        <v>#REF!</v>
      </c>
    </row>
    <row r="23" spans="1:12" s="4" customFormat="1" ht="30">
      <c r="A23" s="279" t="s">
        <v>45</v>
      </c>
      <c r="B23" s="202" t="s">
        <v>55</v>
      </c>
      <c r="C23" s="203">
        <v>10776</v>
      </c>
      <c r="D23" s="204" t="s">
        <v>326</v>
      </c>
      <c r="E23" s="205" t="s">
        <v>251</v>
      </c>
      <c r="F23" s="206">
        <v>8</v>
      </c>
      <c r="G23" s="200"/>
      <c r="H23" s="201">
        <f aca="true" t="shared" si="5" ref="H23:H28">IF(B23="","",F23*G23)</f>
        <v>0</v>
      </c>
      <c r="I23" s="201" t="s">
        <v>220</v>
      </c>
      <c r="J23" s="201">
        <f aca="true" t="shared" si="6" ref="J23:J28">IF(E23="","",IF(I23=$G$4,(G23*(1+$H$4)),(G23*(1+$H$5))))</f>
        <v>0</v>
      </c>
      <c r="K23" s="201">
        <f aca="true" t="shared" si="7" ref="K23:K28">ROUND((IF(C23="","",F23*J23)),2)</f>
        <v>0</v>
      </c>
      <c r="L23" s="266" t="e">
        <f t="shared" si="4"/>
        <v>#REF!</v>
      </c>
    </row>
    <row r="24" spans="1:12" s="4" customFormat="1" ht="15">
      <c r="A24" s="279" t="s">
        <v>255</v>
      </c>
      <c r="B24" s="202" t="s">
        <v>240</v>
      </c>
      <c r="C24" s="203" t="s">
        <v>287</v>
      </c>
      <c r="D24" s="204" t="s">
        <v>345</v>
      </c>
      <c r="E24" s="205" t="s">
        <v>254</v>
      </c>
      <c r="F24" s="206">
        <v>3</v>
      </c>
      <c r="G24" s="200"/>
      <c r="H24" s="201">
        <f t="shared" si="5"/>
        <v>0</v>
      </c>
      <c r="I24" s="201" t="s">
        <v>220</v>
      </c>
      <c r="J24" s="201">
        <f t="shared" si="6"/>
        <v>0</v>
      </c>
      <c r="K24" s="201">
        <f t="shared" si="7"/>
        <v>0</v>
      </c>
      <c r="L24" s="266" t="e">
        <f t="shared" si="4"/>
        <v>#REF!</v>
      </c>
    </row>
    <row r="25" spans="1:12" s="4" customFormat="1" ht="15">
      <c r="A25" s="279" t="s">
        <v>256</v>
      </c>
      <c r="B25" s="202" t="s">
        <v>240</v>
      </c>
      <c r="C25" s="203" t="s">
        <v>288</v>
      </c>
      <c r="D25" s="204" t="s">
        <v>346</v>
      </c>
      <c r="E25" s="205" t="s">
        <v>254</v>
      </c>
      <c r="F25" s="206">
        <v>2</v>
      </c>
      <c r="G25" s="200"/>
      <c r="H25" s="201">
        <f t="shared" si="5"/>
        <v>0</v>
      </c>
      <c r="I25" s="201" t="s">
        <v>220</v>
      </c>
      <c r="J25" s="201">
        <f t="shared" si="6"/>
        <v>0</v>
      </c>
      <c r="K25" s="201">
        <f t="shared" si="7"/>
        <v>0</v>
      </c>
      <c r="L25" s="266" t="e">
        <f t="shared" si="4"/>
        <v>#REF!</v>
      </c>
    </row>
    <row r="26" spans="1:12" s="4" customFormat="1" ht="15">
      <c r="A26" s="279" t="s">
        <v>258</v>
      </c>
      <c r="B26" s="202" t="s">
        <v>240</v>
      </c>
      <c r="C26" s="203" t="s">
        <v>289</v>
      </c>
      <c r="D26" s="204" t="s">
        <v>347</v>
      </c>
      <c r="E26" s="205" t="s">
        <v>254</v>
      </c>
      <c r="F26" s="206">
        <v>3</v>
      </c>
      <c r="G26" s="200"/>
      <c r="H26" s="201">
        <f t="shared" si="5"/>
        <v>0</v>
      </c>
      <c r="I26" s="201" t="s">
        <v>220</v>
      </c>
      <c r="J26" s="201">
        <f t="shared" si="6"/>
        <v>0</v>
      </c>
      <c r="K26" s="201">
        <f t="shared" si="7"/>
        <v>0</v>
      </c>
      <c r="L26" s="266" t="e">
        <f t="shared" si="4"/>
        <v>#REF!</v>
      </c>
    </row>
    <row r="27" spans="1:12" s="4" customFormat="1" ht="30">
      <c r="A27" s="279" t="s">
        <v>272</v>
      </c>
      <c r="B27" s="202" t="s">
        <v>240</v>
      </c>
      <c r="C27" s="203" t="s">
        <v>290</v>
      </c>
      <c r="D27" s="204" t="s">
        <v>348</v>
      </c>
      <c r="E27" s="205" t="s">
        <v>56</v>
      </c>
      <c r="F27" s="206">
        <v>6</v>
      </c>
      <c r="G27" s="200"/>
      <c r="H27" s="201">
        <f t="shared" si="5"/>
        <v>0</v>
      </c>
      <c r="I27" s="201" t="s">
        <v>220</v>
      </c>
      <c r="J27" s="201">
        <f t="shared" si="6"/>
        <v>0</v>
      </c>
      <c r="K27" s="201">
        <f t="shared" si="7"/>
        <v>0</v>
      </c>
      <c r="L27" s="266" t="e">
        <f t="shared" si="4"/>
        <v>#REF!</v>
      </c>
    </row>
    <row r="28" spans="1:12" s="4" customFormat="1" ht="30">
      <c r="A28" s="279" t="s">
        <v>273</v>
      </c>
      <c r="B28" s="202" t="s">
        <v>55</v>
      </c>
      <c r="C28" s="203">
        <v>10527</v>
      </c>
      <c r="D28" s="204" t="s">
        <v>324</v>
      </c>
      <c r="E28" s="205" t="s">
        <v>257</v>
      </c>
      <c r="F28" s="206">
        <v>900</v>
      </c>
      <c r="G28" s="200"/>
      <c r="H28" s="201">
        <f t="shared" si="5"/>
        <v>0</v>
      </c>
      <c r="I28" s="201" t="s">
        <v>220</v>
      </c>
      <c r="J28" s="201">
        <f t="shared" si="6"/>
        <v>0</v>
      </c>
      <c r="K28" s="201">
        <f t="shared" si="7"/>
        <v>0</v>
      </c>
      <c r="L28" s="266" t="e">
        <f t="shared" si="4"/>
        <v>#REF!</v>
      </c>
    </row>
    <row r="29" spans="1:12" s="4" customFormat="1" ht="30">
      <c r="A29" s="279" t="s">
        <v>274</v>
      </c>
      <c r="B29" s="202" t="s">
        <v>55</v>
      </c>
      <c r="C29" s="203">
        <v>97064</v>
      </c>
      <c r="D29" s="204" t="s">
        <v>89</v>
      </c>
      <c r="E29" s="205" t="s">
        <v>259</v>
      </c>
      <c r="F29" s="206">
        <v>450</v>
      </c>
      <c r="G29" s="200"/>
      <c r="H29" s="201">
        <f t="shared" si="0"/>
        <v>0</v>
      </c>
      <c r="I29" s="201" t="s">
        <v>220</v>
      </c>
      <c r="J29" s="201">
        <f>IF(E29="","",IF(I29=$G$4,(G29*(1+$H$4)),(G29*(1+$H$5))))</f>
        <v>0</v>
      </c>
      <c r="K29" s="201">
        <f>ROUND((IF(C29="","",F29*J29)),2)</f>
        <v>0</v>
      </c>
      <c r="L29" s="266" t="e">
        <f t="shared" si="4"/>
        <v>#REF!</v>
      </c>
    </row>
    <row r="30" spans="1:12" s="4" customFormat="1" ht="45">
      <c r="A30" s="279" t="s">
        <v>275</v>
      </c>
      <c r="B30" s="202" t="s">
        <v>55</v>
      </c>
      <c r="C30" s="203">
        <v>97018</v>
      </c>
      <c r="D30" s="204" t="s">
        <v>88</v>
      </c>
      <c r="E30" s="205" t="s">
        <v>259</v>
      </c>
      <c r="F30" s="206">
        <v>152</v>
      </c>
      <c r="G30" s="200"/>
      <c r="H30" s="201">
        <f t="shared" si="0"/>
        <v>0</v>
      </c>
      <c r="I30" s="201" t="s">
        <v>220</v>
      </c>
      <c r="J30" s="201">
        <f>IF(E30="","",IF(I30=$G$4,(G30*(1+$H$4)),(G30*(1+$H$5))))</f>
        <v>0</v>
      </c>
      <c r="K30" s="201">
        <f>ROUND((IF(C30="","",F30*J30)),2)</f>
        <v>0</v>
      </c>
      <c r="L30" s="266" t="e">
        <f t="shared" si="4"/>
        <v>#REF!</v>
      </c>
    </row>
    <row r="31" spans="1:12" s="4" customFormat="1" ht="15">
      <c r="A31" s="279" t="s">
        <v>276</v>
      </c>
      <c r="B31" s="202" t="s">
        <v>240</v>
      </c>
      <c r="C31" s="203" t="s">
        <v>358</v>
      </c>
      <c r="D31" s="204" t="s">
        <v>349</v>
      </c>
      <c r="E31" s="205" t="s">
        <v>251</v>
      </c>
      <c r="F31" s="206">
        <v>6</v>
      </c>
      <c r="G31" s="200"/>
      <c r="H31" s="201">
        <f>IF(B31="","",F31*G31)</f>
        <v>0</v>
      </c>
      <c r="I31" s="201" t="s">
        <v>220</v>
      </c>
      <c r="J31" s="201">
        <f>IF(E31="","",IF(I31=$G$4,(G31*(1+$H$4)),(G31*(1+$H$5))))</f>
        <v>0</v>
      </c>
      <c r="K31" s="201">
        <f>ROUND((IF(C31="","",F31*J31)),2)</f>
        <v>0</v>
      </c>
      <c r="L31" s="266" t="e">
        <f t="shared" si="4"/>
        <v>#REF!</v>
      </c>
    </row>
    <row r="32" spans="1:12" s="4" customFormat="1" ht="15">
      <c r="A32" s="50"/>
      <c r="B32" s="210"/>
      <c r="C32" s="210"/>
      <c r="D32" s="261"/>
      <c r="E32" s="210"/>
      <c r="F32" s="259"/>
      <c r="G32" s="210"/>
      <c r="H32" s="260"/>
      <c r="I32" s="260"/>
      <c r="J32" s="260"/>
      <c r="K32" s="262"/>
      <c r="L32" s="267"/>
    </row>
    <row r="33" spans="1:12" s="4" customFormat="1" ht="15">
      <c r="A33" s="37">
        <v>2</v>
      </c>
      <c r="B33" s="37" t="s">
        <v>48</v>
      </c>
      <c r="C33" s="37" t="s">
        <v>48</v>
      </c>
      <c r="D33" s="39" t="s">
        <v>201</v>
      </c>
      <c r="E33" s="38" t="s">
        <v>48</v>
      </c>
      <c r="F33" s="38"/>
      <c r="G33" s="34"/>
      <c r="H33" s="35"/>
      <c r="I33" s="35"/>
      <c r="J33" s="35"/>
      <c r="K33" s="36">
        <f>ROUND((K34),2)</f>
        <v>0</v>
      </c>
      <c r="L33" s="265" t="e">
        <f>L34</f>
        <v>#REF!</v>
      </c>
    </row>
    <row r="34" spans="1:12" s="4" customFormat="1" ht="15">
      <c r="A34" s="40" t="s">
        <v>18</v>
      </c>
      <c r="B34" s="77" t="s">
        <v>48</v>
      </c>
      <c r="C34" s="77" t="s">
        <v>48</v>
      </c>
      <c r="D34" s="41" t="s">
        <v>350</v>
      </c>
      <c r="E34" s="42" t="s">
        <v>48</v>
      </c>
      <c r="F34" s="43"/>
      <c r="G34" s="42"/>
      <c r="H34" s="44"/>
      <c r="I34" s="44"/>
      <c r="J34" s="44"/>
      <c r="K34" s="45">
        <f>SUM(K35:K46)</f>
        <v>0</v>
      </c>
      <c r="L34" s="263" t="e">
        <f>SUM(L35:L46)</f>
        <v>#REF!</v>
      </c>
    </row>
    <row r="35" spans="1:12" s="4" customFormat="1" ht="15">
      <c r="A35" s="254" t="s">
        <v>19</v>
      </c>
      <c r="B35" s="202" t="s">
        <v>240</v>
      </c>
      <c r="C35" s="203" t="s">
        <v>291</v>
      </c>
      <c r="D35" s="204" t="s">
        <v>351</v>
      </c>
      <c r="E35" s="205" t="s">
        <v>56</v>
      </c>
      <c r="F35" s="206">
        <v>1947.88</v>
      </c>
      <c r="G35" s="200"/>
      <c r="H35" s="201">
        <f aca="true" t="shared" si="8" ref="H35:H46">IF(B35="","",F35*G35)</f>
        <v>0</v>
      </c>
      <c r="I35" s="201" t="s">
        <v>220</v>
      </c>
      <c r="J35" s="201">
        <f aca="true" t="shared" si="9" ref="J35:J46">IF(E35="","",IF(I35=$G$4,(G35*(1+$H$4)),(G35*(1+$H$5))))</f>
        <v>0</v>
      </c>
      <c r="K35" s="201">
        <f aca="true" t="shared" si="10" ref="K35:K46">ROUND((IF(C35="","",F35*J35)),2)</f>
        <v>0</v>
      </c>
      <c r="L35" s="266" t="e">
        <f aca="true" t="shared" si="11" ref="L35:L46">IF(C35="","",K35/$K$106)</f>
        <v>#REF!</v>
      </c>
    </row>
    <row r="36" spans="1:12" s="4" customFormat="1" ht="15">
      <c r="A36" s="344" t="s">
        <v>207</v>
      </c>
      <c r="B36" s="202" t="s">
        <v>55</v>
      </c>
      <c r="C36" s="203">
        <v>100717</v>
      </c>
      <c r="D36" s="204" t="s">
        <v>381</v>
      </c>
      <c r="E36" s="205" t="s">
        <v>56</v>
      </c>
      <c r="F36" s="206">
        <v>6508.64</v>
      </c>
      <c r="G36" s="200"/>
      <c r="H36" s="201">
        <f t="shared" si="8"/>
        <v>0</v>
      </c>
      <c r="I36" s="201" t="s">
        <v>220</v>
      </c>
      <c r="J36" s="201">
        <f t="shared" si="9"/>
        <v>0</v>
      </c>
      <c r="K36" s="201">
        <f t="shared" si="10"/>
        <v>0</v>
      </c>
      <c r="L36" s="266" t="e">
        <f t="shared" si="11"/>
        <v>#REF!</v>
      </c>
    </row>
    <row r="37" spans="1:12" s="4" customFormat="1" ht="15">
      <c r="A37" s="344" t="s">
        <v>264</v>
      </c>
      <c r="B37" s="202" t="s">
        <v>306</v>
      </c>
      <c r="C37" s="203">
        <v>3806406</v>
      </c>
      <c r="D37" s="204" t="s">
        <v>385</v>
      </c>
      <c r="E37" s="205" t="s">
        <v>259</v>
      </c>
      <c r="F37" s="206">
        <v>69.68</v>
      </c>
      <c r="G37" s="200"/>
      <c r="H37" s="201">
        <f t="shared" si="8"/>
        <v>0</v>
      </c>
      <c r="I37" s="201" t="s">
        <v>220</v>
      </c>
      <c r="J37" s="201">
        <f t="shared" si="9"/>
        <v>0</v>
      </c>
      <c r="K37" s="201">
        <f t="shared" si="10"/>
        <v>0</v>
      </c>
      <c r="L37" s="266" t="e">
        <f t="shared" si="11"/>
        <v>#REF!</v>
      </c>
    </row>
    <row r="38" spans="1:12" s="4" customFormat="1" ht="15">
      <c r="A38" s="328" t="s">
        <v>265</v>
      </c>
      <c r="B38" s="202" t="s">
        <v>55</v>
      </c>
      <c r="C38" s="203">
        <v>99811</v>
      </c>
      <c r="D38" s="204" t="s">
        <v>190</v>
      </c>
      <c r="E38" s="205" t="s">
        <v>56</v>
      </c>
      <c r="F38" s="206">
        <v>8480.61</v>
      </c>
      <c r="G38" s="200"/>
      <c r="H38" s="201">
        <f aca="true" t="shared" si="12" ref="H38:H43">IF(B38="","",F38*G38)</f>
        <v>0</v>
      </c>
      <c r="I38" s="201" t="s">
        <v>220</v>
      </c>
      <c r="J38" s="201">
        <f aca="true" t="shared" si="13" ref="J38:J43">IF(E38="","",IF(I38=$G$4,(G38*(1+$H$4)),(G38*(1+$H$5))))</f>
        <v>0</v>
      </c>
      <c r="K38" s="201">
        <f aca="true" t="shared" si="14" ref="K38:K43">ROUND((IF(C38="","",F38*J38)),2)</f>
        <v>0</v>
      </c>
      <c r="L38" s="266" t="e">
        <f t="shared" si="11"/>
        <v>#REF!</v>
      </c>
    </row>
    <row r="39" spans="1:12" s="4" customFormat="1" ht="15">
      <c r="A39" s="328" t="s">
        <v>297</v>
      </c>
      <c r="B39" s="202" t="s">
        <v>240</v>
      </c>
      <c r="C39" s="203" t="s">
        <v>398</v>
      </c>
      <c r="D39" s="204" t="s">
        <v>397</v>
      </c>
      <c r="E39" s="205" t="s">
        <v>254</v>
      </c>
      <c r="F39" s="206">
        <v>10</v>
      </c>
      <c r="G39" s="200"/>
      <c r="H39" s="201">
        <f t="shared" si="12"/>
        <v>0</v>
      </c>
      <c r="I39" s="201" t="s">
        <v>220</v>
      </c>
      <c r="J39" s="201">
        <f t="shared" si="13"/>
        <v>0</v>
      </c>
      <c r="K39" s="201">
        <f t="shared" si="14"/>
        <v>0</v>
      </c>
      <c r="L39" s="266" t="e">
        <f t="shared" si="11"/>
        <v>#REF!</v>
      </c>
    </row>
    <row r="40" spans="1:12" s="4" customFormat="1" ht="15">
      <c r="A40" s="328" t="s">
        <v>310</v>
      </c>
      <c r="B40" s="202" t="s">
        <v>240</v>
      </c>
      <c r="C40" s="203" t="s">
        <v>399</v>
      </c>
      <c r="D40" s="204" t="s">
        <v>403</v>
      </c>
      <c r="E40" s="205" t="s">
        <v>254</v>
      </c>
      <c r="F40" s="206">
        <v>1</v>
      </c>
      <c r="G40" s="200"/>
      <c r="H40" s="201">
        <f t="shared" si="12"/>
        <v>0</v>
      </c>
      <c r="I40" s="201" t="s">
        <v>220</v>
      </c>
      <c r="J40" s="201">
        <f t="shared" si="13"/>
        <v>0</v>
      </c>
      <c r="K40" s="201">
        <f t="shared" si="14"/>
        <v>0</v>
      </c>
      <c r="L40" s="266" t="e">
        <f t="shared" si="11"/>
        <v>#REF!</v>
      </c>
    </row>
    <row r="41" spans="1:12" s="4" customFormat="1" ht="15">
      <c r="A41" s="328" t="s">
        <v>402</v>
      </c>
      <c r="B41" s="202" t="s">
        <v>240</v>
      </c>
      <c r="C41" s="203" t="s">
        <v>401</v>
      </c>
      <c r="D41" s="204" t="s">
        <v>400</v>
      </c>
      <c r="E41" s="205" t="s">
        <v>260</v>
      </c>
      <c r="F41" s="206">
        <v>26.9</v>
      </c>
      <c r="G41" s="200"/>
      <c r="H41" s="201">
        <f t="shared" si="12"/>
        <v>0</v>
      </c>
      <c r="I41" s="201" t="s">
        <v>220</v>
      </c>
      <c r="J41" s="201">
        <f t="shared" si="13"/>
        <v>0</v>
      </c>
      <c r="K41" s="201">
        <f t="shared" si="14"/>
        <v>0</v>
      </c>
      <c r="L41" s="266" t="e">
        <f t="shared" si="11"/>
        <v>#REF!</v>
      </c>
    </row>
    <row r="42" spans="1:12" s="4" customFormat="1" ht="15">
      <c r="A42" s="328" t="s">
        <v>404</v>
      </c>
      <c r="B42" s="202" t="s">
        <v>240</v>
      </c>
      <c r="C42" s="203" t="s">
        <v>406</v>
      </c>
      <c r="D42" s="204" t="s">
        <v>405</v>
      </c>
      <c r="E42" s="205" t="s">
        <v>56</v>
      </c>
      <c r="F42" s="206">
        <v>118</v>
      </c>
      <c r="G42" s="200"/>
      <c r="H42" s="201">
        <f t="shared" si="12"/>
        <v>0</v>
      </c>
      <c r="I42" s="201" t="s">
        <v>220</v>
      </c>
      <c r="J42" s="201">
        <f t="shared" si="13"/>
        <v>0</v>
      </c>
      <c r="K42" s="201">
        <f t="shared" si="14"/>
        <v>0</v>
      </c>
      <c r="L42" s="266" t="e">
        <f t="shared" si="11"/>
        <v>#REF!</v>
      </c>
    </row>
    <row r="43" spans="1:12" s="4" customFormat="1" ht="15">
      <c r="A43" s="328" t="s">
        <v>407</v>
      </c>
      <c r="B43" s="202" t="s">
        <v>240</v>
      </c>
      <c r="C43" s="203" t="s">
        <v>441</v>
      </c>
      <c r="D43" s="204" t="s">
        <v>448</v>
      </c>
      <c r="E43" s="205" t="s">
        <v>259</v>
      </c>
      <c r="F43" s="206">
        <v>38</v>
      </c>
      <c r="G43" s="200"/>
      <c r="H43" s="201">
        <f t="shared" si="12"/>
        <v>0</v>
      </c>
      <c r="I43" s="201" t="s">
        <v>220</v>
      </c>
      <c r="J43" s="201">
        <f t="shared" si="13"/>
        <v>0</v>
      </c>
      <c r="K43" s="201">
        <f t="shared" si="14"/>
        <v>0</v>
      </c>
      <c r="L43" s="266" t="e">
        <f t="shared" si="11"/>
        <v>#REF!</v>
      </c>
    </row>
    <row r="44" spans="1:12" s="4" customFormat="1" ht="15">
      <c r="A44" s="328" t="s">
        <v>408</v>
      </c>
      <c r="B44" s="202" t="s">
        <v>240</v>
      </c>
      <c r="C44" s="203" t="s">
        <v>442</v>
      </c>
      <c r="D44" s="204" t="s">
        <v>449</v>
      </c>
      <c r="E44" s="205" t="s">
        <v>56</v>
      </c>
      <c r="F44" s="206">
        <v>19.9</v>
      </c>
      <c r="G44" s="200"/>
      <c r="H44" s="201">
        <f t="shared" si="8"/>
        <v>0</v>
      </c>
      <c r="I44" s="201" t="s">
        <v>220</v>
      </c>
      <c r="J44" s="201">
        <f t="shared" si="9"/>
        <v>0</v>
      </c>
      <c r="K44" s="201">
        <f t="shared" si="10"/>
        <v>0</v>
      </c>
      <c r="L44" s="266" t="e">
        <f t="shared" si="11"/>
        <v>#REF!</v>
      </c>
    </row>
    <row r="45" spans="1:12" s="4" customFormat="1" ht="15">
      <c r="A45" s="328" t="s">
        <v>452</v>
      </c>
      <c r="B45" s="202" t="s">
        <v>240</v>
      </c>
      <c r="C45" s="203" t="s">
        <v>450</v>
      </c>
      <c r="D45" s="204" t="s">
        <v>466</v>
      </c>
      <c r="E45" s="205" t="s">
        <v>254</v>
      </c>
      <c r="F45" s="206">
        <v>120</v>
      </c>
      <c r="G45" s="200"/>
      <c r="H45" s="201">
        <f t="shared" si="8"/>
        <v>0</v>
      </c>
      <c r="I45" s="201" t="s">
        <v>220</v>
      </c>
      <c r="J45" s="201">
        <f t="shared" si="9"/>
        <v>0</v>
      </c>
      <c r="K45" s="201">
        <f t="shared" si="10"/>
        <v>0</v>
      </c>
      <c r="L45" s="266" t="e">
        <f t="shared" si="11"/>
        <v>#REF!</v>
      </c>
    </row>
    <row r="46" spans="1:12" s="4" customFormat="1" ht="15">
      <c r="A46" s="328" t="s">
        <v>453</v>
      </c>
      <c r="B46" s="202" t="s">
        <v>240</v>
      </c>
      <c r="C46" s="203" t="s">
        <v>451</v>
      </c>
      <c r="D46" s="204" t="s">
        <v>443</v>
      </c>
      <c r="E46" s="205" t="s">
        <v>260</v>
      </c>
      <c r="F46" s="206">
        <v>256.84</v>
      </c>
      <c r="G46" s="200"/>
      <c r="H46" s="201">
        <f t="shared" si="8"/>
        <v>0</v>
      </c>
      <c r="I46" s="201" t="s">
        <v>220</v>
      </c>
      <c r="J46" s="201">
        <f t="shared" si="9"/>
        <v>0</v>
      </c>
      <c r="K46" s="201">
        <f t="shared" si="10"/>
        <v>0</v>
      </c>
      <c r="L46" s="266" t="e">
        <f t="shared" si="11"/>
        <v>#REF!</v>
      </c>
    </row>
    <row r="47" spans="1:12" s="4" customFormat="1" ht="15">
      <c r="A47" s="50"/>
      <c r="B47" s="210"/>
      <c r="C47" s="210"/>
      <c r="D47" s="261"/>
      <c r="E47" s="210"/>
      <c r="F47" s="259"/>
      <c r="G47" s="210"/>
      <c r="H47" s="260"/>
      <c r="I47" s="260"/>
      <c r="J47" s="260"/>
      <c r="K47" s="262"/>
      <c r="L47" s="267"/>
    </row>
    <row r="48" spans="1:12" s="4" customFormat="1" ht="15">
      <c r="A48" s="37">
        <v>3</v>
      </c>
      <c r="B48" s="37" t="s">
        <v>48</v>
      </c>
      <c r="C48" s="37" t="s">
        <v>48</v>
      </c>
      <c r="D48" s="39" t="s">
        <v>277</v>
      </c>
      <c r="E48" s="38"/>
      <c r="F48" s="38"/>
      <c r="G48" s="34"/>
      <c r="H48" s="35"/>
      <c r="I48" s="35"/>
      <c r="J48" s="35"/>
      <c r="K48" s="36" t="e">
        <f>ROUND((K49+K56+K66),2)</f>
        <v>#REF!</v>
      </c>
      <c r="L48" s="265" t="e">
        <f>L49+L56+L66</f>
        <v>#REF!</v>
      </c>
    </row>
    <row r="49" spans="1:12" s="4" customFormat="1" ht="15">
      <c r="A49" s="40" t="s">
        <v>44</v>
      </c>
      <c r="B49" s="77" t="s">
        <v>48</v>
      </c>
      <c r="C49" s="77" t="s">
        <v>48</v>
      </c>
      <c r="D49" s="41" t="s">
        <v>352</v>
      </c>
      <c r="E49" s="42"/>
      <c r="F49" s="43"/>
      <c r="G49" s="42"/>
      <c r="H49" s="44"/>
      <c r="I49" s="44"/>
      <c r="J49" s="44"/>
      <c r="K49" s="45">
        <f>SUM(K50:K55)</f>
        <v>0</v>
      </c>
      <c r="L49" s="263" t="e">
        <f>SUM(L50:L54)</f>
        <v>#REF!</v>
      </c>
    </row>
    <row r="50" spans="1:12" s="4" customFormat="1" ht="45">
      <c r="A50" s="254" t="s">
        <v>188</v>
      </c>
      <c r="B50" s="202" t="s">
        <v>55</v>
      </c>
      <c r="C50" s="203">
        <v>87620</v>
      </c>
      <c r="D50" s="204" t="s">
        <v>269</v>
      </c>
      <c r="E50" s="205" t="s">
        <v>56</v>
      </c>
      <c r="F50" s="206">
        <v>1489.97</v>
      </c>
      <c r="G50" s="200"/>
      <c r="H50" s="201">
        <f aca="true" t="shared" si="15" ref="H50:H55">IF(B50="","",F50*G50)</f>
        <v>0</v>
      </c>
      <c r="I50" s="201" t="s">
        <v>220</v>
      </c>
      <c r="J50" s="201">
        <f aca="true" t="shared" si="16" ref="J50:J55">IF(E50="","",IF(I50=$G$4,(G50*(1+$H$4)),(G50*(1+$H$5))))</f>
        <v>0</v>
      </c>
      <c r="K50" s="201">
        <f aca="true" t="shared" si="17" ref="K50:K55">ROUND((IF(C50="","",F50*J50)),2)</f>
        <v>0</v>
      </c>
      <c r="L50" s="266" t="e">
        <f aca="true" t="shared" si="18" ref="L50:L55">IF(C50="","",K50/$K$106)</f>
        <v>#REF!</v>
      </c>
    </row>
    <row r="51" spans="1:12" s="4" customFormat="1" ht="45">
      <c r="A51" s="278" t="s">
        <v>261</v>
      </c>
      <c r="B51" s="202" t="s">
        <v>55</v>
      </c>
      <c r="C51" s="203">
        <v>87630</v>
      </c>
      <c r="D51" s="204" t="s">
        <v>270</v>
      </c>
      <c r="E51" s="205" t="s">
        <v>56</v>
      </c>
      <c r="F51" s="206">
        <v>841.82</v>
      </c>
      <c r="G51" s="200"/>
      <c r="H51" s="201">
        <f t="shared" si="15"/>
        <v>0</v>
      </c>
      <c r="I51" s="201" t="s">
        <v>220</v>
      </c>
      <c r="J51" s="201">
        <f t="shared" si="16"/>
        <v>0</v>
      </c>
      <c r="K51" s="201">
        <f t="shared" si="17"/>
        <v>0</v>
      </c>
      <c r="L51" s="266" t="e">
        <f t="shared" si="18"/>
        <v>#REF!</v>
      </c>
    </row>
    <row r="52" spans="1:12" s="4" customFormat="1" ht="30">
      <c r="A52" s="309" t="s">
        <v>281</v>
      </c>
      <c r="B52" s="202" t="s">
        <v>240</v>
      </c>
      <c r="C52" s="203" t="s">
        <v>292</v>
      </c>
      <c r="D52" s="204" t="s">
        <v>379</v>
      </c>
      <c r="E52" s="205" t="s">
        <v>56</v>
      </c>
      <c r="F52" s="206">
        <v>436.14</v>
      </c>
      <c r="G52" s="200"/>
      <c r="H52" s="201">
        <f t="shared" si="15"/>
        <v>0</v>
      </c>
      <c r="I52" s="201" t="s">
        <v>220</v>
      </c>
      <c r="J52" s="201">
        <f t="shared" si="16"/>
        <v>0</v>
      </c>
      <c r="K52" s="201">
        <f t="shared" si="17"/>
        <v>0</v>
      </c>
      <c r="L52" s="266" t="e">
        <f t="shared" si="18"/>
        <v>#REF!</v>
      </c>
    </row>
    <row r="53" spans="1:12" s="4" customFormat="1" ht="30">
      <c r="A53" s="309" t="s">
        <v>282</v>
      </c>
      <c r="B53" s="202" t="s">
        <v>55</v>
      </c>
      <c r="C53" s="203">
        <v>102713</v>
      </c>
      <c r="D53" s="204" t="s">
        <v>266</v>
      </c>
      <c r="E53" s="205" t="s">
        <v>56</v>
      </c>
      <c r="F53" s="206">
        <v>617.67</v>
      </c>
      <c r="G53" s="200"/>
      <c r="H53" s="201">
        <f t="shared" si="15"/>
        <v>0</v>
      </c>
      <c r="I53" s="201" t="s">
        <v>220</v>
      </c>
      <c r="J53" s="201">
        <f t="shared" si="16"/>
        <v>0</v>
      </c>
      <c r="K53" s="201">
        <f t="shared" si="17"/>
        <v>0</v>
      </c>
      <c r="L53" s="266" t="e">
        <f t="shared" si="18"/>
        <v>#REF!</v>
      </c>
    </row>
    <row r="54" spans="1:12" s="4" customFormat="1" ht="15">
      <c r="A54" s="309" t="s">
        <v>285</v>
      </c>
      <c r="B54" s="202" t="s">
        <v>240</v>
      </c>
      <c r="C54" s="203" t="s">
        <v>293</v>
      </c>
      <c r="D54" s="204" t="s">
        <v>380</v>
      </c>
      <c r="E54" s="205" t="s">
        <v>56</v>
      </c>
      <c r="F54" s="206">
        <v>457.91</v>
      </c>
      <c r="G54" s="200"/>
      <c r="H54" s="201">
        <f t="shared" si="15"/>
        <v>0</v>
      </c>
      <c r="I54" s="201" t="s">
        <v>220</v>
      </c>
      <c r="J54" s="201">
        <f t="shared" si="16"/>
        <v>0</v>
      </c>
      <c r="K54" s="201">
        <f t="shared" si="17"/>
        <v>0</v>
      </c>
      <c r="L54" s="266" t="e">
        <f t="shared" si="18"/>
        <v>#REF!</v>
      </c>
    </row>
    <row r="55" spans="1:12" s="4" customFormat="1" ht="15">
      <c r="A55" s="344" t="s">
        <v>486</v>
      </c>
      <c r="B55" s="202" t="s">
        <v>240</v>
      </c>
      <c r="C55" s="203" t="s">
        <v>487</v>
      </c>
      <c r="D55" s="204" t="s">
        <v>488</v>
      </c>
      <c r="E55" s="205" t="s">
        <v>56</v>
      </c>
      <c r="F55" s="206">
        <v>500</v>
      </c>
      <c r="G55" s="200"/>
      <c r="H55" s="201">
        <f t="shared" si="15"/>
        <v>0</v>
      </c>
      <c r="I55" s="201" t="s">
        <v>220</v>
      </c>
      <c r="J55" s="201">
        <f t="shared" si="16"/>
        <v>0</v>
      </c>
      <c r="K55" s="201">
        <f t="shared" si="17"/>
        <v>0</v>
      </c>
      <c r="L55" s="266" t="e">
        <f t="shared" si="18"/>
        <v>#REF!</v>
      </c>
    </row>
    <row r="56" spans="1:12" s="4" customFormat="1" ht="15">
      <c r="A56" s="40" t="s">
        <v>278</v>
      </c>
      <c r="B56" s="77" t="s">
        <v>48</v>
      </c>
      <c r="C56" s="77" t="s">
        <v>48</v>
      </c>
      <c r="D56" s="41" t="s">
        <v>353</v>
      </c>
      <c r="E56" s="42"/>
      <c r="F56" s="43"/>
      <c r="G56" s="42"/>
      <c r="H56" s="44"/>
      <c r="I56" s="44"/>
      <c r="J56" s="44"/>
      <c r="K56" s="45">
        <f>SUM(K57:K65)</f>
        <v>0</v>
      </c>
      <c r="L56" s="263" t="e">
        <f>SUM(L57:L65)</f>
        <v>#REF!</v>
      </c>
    </row>
    <row r="57" spans="1:12" s="4" customFormat="1" ht="30">
      <c r="A57" s="254" t="s">
        <v>279</v>
      </c>
      <c r="B57" s="202" t="s">
        <v>240</v>
      </c>
      <c r="C57" s="203" t="s">
        <v>294</v>
      </c>
      <c r="D57" s="204" t="s">
        <v>362</v>
      </c>
      <c r="E57" s="205" t="s">
        <v>56</v>
      </c>
      <c r="F57" s="206">
        <v>63.03</v>
      </c>
      <c r="G57" s="200"/>
      <c r="H57" s="201">
        <f aca="true" t="shared" si="19" ref="H57:H65">IF(B57="","",F57*G57)</f>
        <v>0</v>
      </c>
      <c r="I57" s="201" t="s">
        <v>220</v>
      </c>
      <c r="J57" s="201">
        <f aca="true" t="shared" si="20" ref="J57:J65">IF(E57="","",IF(I57=$G$4,(G57*(1+$H$4)),(G57*(1+$H$5))))</f>
        <v>0</v>
      </c>
      <c r="K57" s="201">
        <f aca="true" t="shared" si="21" ref="K57:K65">ROUND((IF(C57="","",F57*J57)),2)</f>
        <v>0</v>
      </c>
      <c r="L57" s="266" t="e">
        <f aca="true" t="shared" si="22" ref="L57:L65">IF(C57="","",K57/$K$106)</f>
        <v>#REF!</v>
      </c>
    </row>
    <row r="58" spans="1:12" s="4" customFormat="1" ht="30">
      <c r="A58" s="279" t="s">
        <v>280</v>
      </c>
      <c r="B58" s="202" t="s">
        <v>240</v>
      </c>
      <c r="C58" s="203" t="s">
        <v>296</v>
      </c>
      <c r="D58" s="204" t="s">
        <v>370</v>
      </c>
      <c r="E58" s="205" t="s">
        <v>56</v>
      </c>
      <c r="F58" s="206">
        <v>122.42</v>
      </c>
      <c r="G58" s="200"/>
      <c r="H58" s="201">
        <f t="shared" si="19"/>
        <v>0</v>
      </c>
      <c r="I58" s="201" t="s">
        <v>220</v>
      </c>
      <c r="J58" s="201">
        <f t="shared" si="20"/>
        <v>0</v>
      </c>
      <c r="K58" s="201">
        <f t="shared" si="21"/>
        <v>0</v>
      </c>
      <c r="L58" s="266" t="e">
        <f t="shared" si="22"/>
        <v>#REF!</v>
      </c>
    </row>
    <row r="59" spans="1:12" s="4" customFormat="1" ht="30">
      <c r="A59" s="315" t="s">
        <v>302</v>
      </c>
      <c r="B59" s="202" t="s">
        <v>55</v>
      </c>
      <c r="C59" s="203">
        <v>98547</v>
      </c>
      <c r="D59" s="204" t="s">
        <v>121</v>
      </c>
      <c r="E59" s="205" t="s">
        <v>56</v>
      </c>
      <c r="F59" s="206">
        <v>889.06</v>
      </c>
      <c r="G59" s="200"/>
      <c r="H59" s="201">
        <f t="shared" si="19"/>
        <v>0</v>
      </c>
      <c r="I59" s="201" t="s">
        <v>220</v>
      </c>
      <c r="J59" s="201">
        <f t="shared" si="20"/>
        <v>0</v>
      </c>
      <c r="K59" s="201">
        <f t="shared" si="21"/>
        <v>0</v>
      </c>
      <c r="L59" s="266" t="e">
        <f t="shared" si="22"/>
        <v>#REF!</v>
      </c>
    </row>
    <row r="60" spans="1:12" s="4" customFormat="1" ht="45">
      <c r="A60" s="315" t="s">
        <v>364</v>
      </c>
      <c r="B60" s="202" t="s">
        <v>55</v>
      </c>
      <c r="C60" s="203">
        <v>98556</v>
      </c>
      <c r="D60" s="204" t="s">
        <v>371</v>
      </c>
      <c r="E60" s="205" t="s">
        <v>56</v>
      </c>
      <c r="F60" s="206">
        <v>457.91</v>
      </c>
      <c r="G60" s="200"/>
      <c r="H60" s="201">
        <f t="shared" si="19"/>
        <v>0</v>
      </c>
      <c r="I60" s="201" t="s">
        <v>220</v>
      </c>
      <c r="J60" s="201">
        <f t="shared" si="20"/>
        <v>0</v>
      </c>
      <c r="K60" s="201">
        <f t="shared" si="21"/>
        <v>0</v>
      </c>
      <c r="L60" s="266" t="e">
        <f t="shared" si="22"/>
        <v>#REF!</v>
      </c>
    </row>
    <row r="61" spans="1:12" s="4" customFormat="1" ht="30">
      <c r="A61" s="315" t="s">
        <v>365</v>
      </c>
      <c r="B61" s="202" t="s">
        <v>240</v>
      </c>
      <c r="C61" s="203" t="s">
        <v>303</v>
      </c>
      <c r="D61" s="204" t="s">
        <v>372</v>
      </c>
      <c r="E61" s="205" t="s">
        <v>56</v>
      </c>
      <c r="F61" s="206">
        <v>415.46</v>
      </c>
      <c r="G61" s="200"/>
      <c r="H61" s="201">
        <f>IF(B61="","",F61*G61)</f>
        <v>0</v>
      </c>
      <c r="I61" s="201" t="s">
        <v>220</v>
      </c>
      <c r="J61" s="201">
        <f>IF(E61="","",IF(I61=$G$4,(G61*(1+$H$4)),(G61*(1+$H$5))))</f>
        <v>0</v>
      </c>
      <c r="K61" s="201">
        <f>ROUND((IF(C61="","",F61*J61)),2)</f>
        <v>0</v>
      </c>
      <c r="L61" s="266" t="e">
        <f t="shared" si="22"/>
        <v>#REF!</v>
      </c>
    </row>
    <row r="62" spans="1:12" s="4" customFormat="1" ht="30">
      <c r="A62" s="315" t="s">
        <v>368</v>
      </c>
      <c r="B62" s="202" t="s">
        <v>240</v>
      </c>
      <c r="C62" s="203" t="s">
        <v>304</v>
      </c>
      <c r="D62" s="204" t="s">
        <v>367</v>
      </c>
      <c r="E62" s="205" t="s">
        <v>56</v>
      </c>
      <c r="F62" s="206">
        <v>579.71</v>
      </c>
      <c r="G62" s="200"/>
      <c r="H62" s="201">
        <f>IF(B62="","",F62*G62)</f>
        <v>0</v>
      </c>
      <c r="I62" s="201" t="s">
        <v>220</v>
      </c>
      <c r="J62" s="201">
        <f>IF(E62="","",IF(I62=$G$4,(G62*(1+$H$4)),(G62*(1+$H$5))))</f>
        <v>0</v>
      </c>
      <c r="K62" s="201">
        <f>ROUND((IF(C62="","",F62*J62)),2)</f>
        <v>0</v>
      </c>
      <c r="L62" s="266" t="e">
        <f t="shared" si="22"/>
        <v>#REF!</v>
      </c>
    </row>
    <row r="63" spans="1:12" s="4" customFormat="1" ht="30">
      <c r="A63" s="315" t="s">
        <v>373</v>
      </c>
      <c r="B63" s="202" t="s">
        <v>240</v>
      </c>
      <c r="C63" s="203" t="s">
        <v>305</v>
      </c>
      <c r="D63" s="204" t="s">
        <v>369</v>
      </c>
      <c r="E63" s="205" t="s">
        <v>56</v>
      </c>
      <c r="F63" s="206">
        <v>4099.21</v>
      </c>
      <c r="G63" s="200"/>
      <c r="H63" s="201">
        <f t="shared" si="19"/>
        <v>0</v>
      </c>
      <c r="I63" s="201" t="s">
        <v>220</v>
      </c>
      <c r="J63" s="201">
        <f t="shared" si="20"/>
        <v>0</v>
      </c>
      <c r="K63" s="201">
        <f t="shared" si="21"/>
        <v>0</v>
      </c>
      <c r="L63" s="266" t="e">
        <f t="shared" si="22"/>
        <v>#REF!</v>
      </c>
    </row>
    <row r="64" spans="1:12" s="4" customFormat="1" ht="15">
      <c r="A64" s="315" t="s">
        <v>374</v>
      </c>
      <c r="B64" s="202" t="s">
        <v>240</v>
      </c>
      <c r="C64" s="203" t="s">
        <v>359</v>
      </c>
      <c r="D64" s="204" t="s">
        <v>375</v>
      </c>
      <c r="E64" s="205" t="s">
        <v>56</v>
      </c>
      <c r="F64" s="206">
        <v>262.02</v>
      </c>
      <c r="G64" s="200"/>
      <c r="H64" s="201">
        <f t="shared" si="19"/>
        <v>0</v>
      </c>
      <c r="I64" s="201" t="s">
        <v>220</v>
      </c>
      <c r="J64" s="201">
        <f t="shared" si="20"/>
        <v>0</v>
      </c>
      <c r="K64" s="201">
        <f t="shared" si="21"/>
        <v>0</v>
      </c>
      <c r="L64" s="266" t="e">
        <f t="shared" si="22"/>
        <v>#REF!</v>
      </c>
    </row>
    <row r="65" spans="1:12" s="4" customFormat="1" ht="30">
      <c r="A65" s="315" t="s">
        <v>376</v>
      </c>
      <c r="B65" s="202" t="s">
        <v>240</v>
      </c>
      <c r="C65" s="203" t="s">
        <v>391</v>
      </c>
      <c r="D65" s="204" t="s">
        <v>377</v>
      </c>
      <c r="E65" s="205" t="s">
        <v>56</v>
      </c>
      <c r="F65" s="206">
        <v>1829.72</v>
      </c>
      <c r="G65" s="200"/>
      <c r="H65" s="201">
        <f t="shared" si="19"/>
        <v>0</v>
      </c>
      <c r="I65" s="201" t="s">
        <v>220</v>
      </c>
      <c r="J65" s="201">
        <f t="shared" si="20"/>
        <v>0</v>
      </c>
      <c r="K65" s="201">
        <f t="shared" si="21"/>
        <v>0</v>
      </c>
      <c r="L65" s="266" t="e">
        <f t="shared" si="22"/>
        <v>#REF!</v>
      </c>
    </row>
    <row r="66" spans="1:12" s="4" customFormat="1" ht="15">
      <c r="A66" s="40" t="s">
        <v>283</v>
      </c>
      <c r="B66" s="77"/>
      <c r="C66" s="77"/>
      <c r="D66" s="41" t="s">
        <v>354</v>
      </c>
      <c r="E66" s="42"/>
      <c r="F66" s="43"/>
      <c r="G66" s="42"/>
      <c r="H66" s="44"/>
      <c r="I66" s="44"/>
      <c r="J66" s="44"/>
      <c r="K66" s="45" t="e">
        <f>SUM(K67:K78)</f>
        <v>#REF!</v>
      </c>
      <c r="L66" s="263" t="e">
        <f>SUM(L67:L77)</f>
        <v>#REF!</v>
      </c>
    </row>
    <row r="67" spans="1:12" s="4" customFormat="1" ht="15">
      <c r="A67" s="278" t="s">
        <v>284</v>
      </c>
      <c r="B67" s="202" t="s">
        <v>55</v>
      </c>
      <c r="C67" s="203">
        <v>100327</v>
      </c>
      <c r="D67" s="204" t="s">
        <v>378</v>
      </c>
      <c r="E67" s="205" t="s">
        <v>56</v>
      </c>
      <c r="F67" s="206">
        <v>318.74</v>
      </c>
      <c r="G67" s="200"/>
      <c r="H67" s="201">
        <f aca="true" t="shared" si="23" ref="H67:H77">IF(B67="","",F67*G67)</f>
        <v>0</v>
      </c>
      <c r="I67" s="201" t="s">
        <v>220</v>
      </c>
      <c r="J67" s="201">
        <f aca="true" t="shared" si="24" ref="J67:J77">IF(E67="","",IF(I67=$G$4,(G67*(1+$H$4)),(G67*(1+$H$5))))</f>
        <v>0</v>
      </c>
      <c r="K67" s="201">
        <f aca="true" t="shared" si="25" ref="K67:K77">ROUND((IF(C67="","",F67*J67)),2)</f>
        <v>0</v>
      </c>
      <c r="L67" s="266" t="e">
        <f aca="true" t="shared" si="26" ref="L67:L78">IF(C67="","",K67/$K$106)</f>
        <v>#REF!</v>
      </c>
    </row>
    <row r="68" spans="1:12" s="4" customFormat="1" ht="30">
      <c r="A68" s="278" t="s">
        <v>286</v>
      </c>
      <c r="B68" s="202" t="s">
        <v>240</v>
      </c>
      <c r="C68" s="203" t="s">
        <v>298</v>
      </c>
      <c r="D68" s="204" t="s">
        <v>382</v>
      </c>
      <c r="E68" s="205" t="s">
        <v>56</v>
      </c>
      <c r="F68" s="206">
        <v>262.02</v>
      </c>
      <c r="G68" s="200"/>
      <c r="H68" s="201">
        <f t="shared" si="23"/>
        <v>0</v>
      </c>
      <c r="I68" s="201" t="s">
        <v>220</v>
      </c>
      <c r="J68" s="201">
        <f t="shared" si="24"/>
        <v>0</v>
      </c>
      <c r="K68" s="201">
        <f t="shared" si="25"/>
        <v>0</v>
      </c>
      <c r="L68" s="266" t="e">
        <f t="shared" si="26"/>
        <v>#REF!</v>
      </c>
    </row>
    <row r="69" spans="1:12" s="4" customFormat="1" ht="30">
      <c r="A69" s="328" t="s">
        <v>295</v>
      </c>
      <c r="B69" s="202" t="s">
        <v>240</v>
      </c>
      <c r="C69" s="203" t="s">
        <v>299</v>
      </c>
      <c r="D69" s="204" t="s">
        <v>383</v>
      </c>
      <c r="E69" s="205" t="s">
        <v>259</v>
      </c>
      <c r="F69" s="206">
        <v>646.12</v>
      </c>
      <c r="G69" s="200"/>
      <c r="H69" s="201">
        <f t="shared" si="23"/>
        <v>0</v>
      </c>
      <c r="I69" s="201" t="s">
        <v>220</v>
      </c>
      <c r="J69" s="201">
        <f t="shared" si="24"/>
        <v>0</v>
      </c>
      <c r="K69" s="201">
        <f t="shared" si="25"/>
        <v>0</v>
      </c>
      <c r="L69" s="266" t="e">
        <f t="shared" si="26"/>
        <v>#REF!</v>
      </c>
    </row>
    <row r="70" spans="1:12" s="4" customFormat="1" ht="15">
      <c r="A70" s="328" t="s">
        <v>311</v>
      </c>
      <c r="B70" s="202" t="s">
        <v>240</v>
      </c>
      <c r="C70" s="203" t="s">
        <v>300</v>
      </c>
      <c r="D70" s="204" t="s">
        <v>384</v>
      </c>
      <c r="E70" s="205" t="s">
        <v>259</v>
      </c>
      <c r="F70" s="206">
        <v>1515.81</v>
      </c>
      <c r="G70" s="200"/>
      <c r="H70" s="201">
        <f t="shared" si="23"/>
        <v>0</v>
      </c>
      <c r="I70" s="201" t="s">
        <v>220</v>
      </c>
      <c r="J70" s="201">
        <f t="shared" si="24"/>
        <v>0</v>
      </c>
      <c r="K70" s="201">
        <f t="shared" si="25"/>
        <v>0</v>
      </c>
      <c r="L70" s="266" t="e">
        <f t="shared" si="26"/>
        <v>#REF!</v>
      </c>
    </row>
    <row r="71" spans="1:12" s="4" customFormat="1" ht="30">
      <c r="A71" s="328" t="s">
        <v>312</v>
      </c>
      <c r="B71" s="202" t="s">
        <v>55</v>
      </c>
      <c r="C71" s="203">
        <v>98575</v>
      </c>
      <c r="D71" s="204" t="s">
        <v>313</v>
      </c>
      <c r="E71" s="205" t="s">
        <v>259</v>
      </c>
      <c r="F71" s="206">
        <v>69.68</v>
      </c>
      <c r="G71" s="200"/>
      <c r="H71" s="201">
        <f t="shared" si="23"/>
        <v>0</v>
      </c>
      <c r="I71" s="201" t="s">
        <v>220</v>
      </c>
      <c r="J71" s="201">
        <f t="shared" si="24"/>
        <v>0</v>
      </c>
      <c r="K71" s="201">
        <f t="shared" si="25"/>
        <v>0</v>
      </c>
      <c r="L71" s="266" t="e">
        <f t="shared" si="26"/>
        <v>#REF!</v>
      </c>
    </row>
    <row r="72" spans="1:12" s="4" customFormat="1" ht="15">
      <c r="A72" s="328" t="s">
        <v>355</v>
      </c>
      <c r="B72" s="202" t="s">
        <v>55</v>
      </c>
      <c r="C72" s="203">
        <v>98685</v>
      </c>
      <c r="D72" s="204" t="s">
        <v>458</v>
      </c>
      <c r="E72" s="205" t="s">
        <v>259</v>
      </c>
      <c r="F72" s="206">
        <v>38</v>
      </c>
      <c r="G72" s="200"/>
      <c r="H72" s="201">
        <f t="shared" si="23"/>
        <v>0</v>
      </c>
      <c r="I72" s="201" t="s">
        <v>220</v>
      </c>
      <c r="J72" s="201">
        <f t="shared" si="24"/>
        <v>0</v>
      </c>
      <c r="K72" s="201">
        <f t="shared" si="25"/>
        <v>0</v>
      </c>
      <c r="L72" s="266" t="e">
        <f t="shared" si="26"/>
        <v>#REF!</v>
      </c>
    </row>
    <row r="73" spans="1:12" s="4" customFormat="1" ht="15">
      <c r="A73" s="328" t="s">
        <v>456</v>
      </c>
      <c r="B73" s="202" t="s">
        <v>55</v>
      </c>
      <c r="C73" s="203">
        <v>101092</v>
      </c>
      <c r="D73" s="204" t="s">
        <v>459</v>
      </c>
      <c r="E73" s="205" t="s">
        <v>56</v>
      </c>
      <c r="F73" s="206">
        <v>19.9</v>
      </c>
      <c r="G73" s="200"/>
      <c r="H73" s="201">
        <f t="shared" si="23"/>
        <v>0</v>
      </c>
      <c r="I73" s="201" t="s">
        <v>220</v>
      </c>
      <c r="J73" s="201">
        <f t="shared" si="24"/>
        <v>0</v>
      </c>
      <c r="K73" s="201">
        <f t="shared" si="25"/>
        <v>0</v>
      </c>
      <c r="L73" s="266" t="e">
        <f t="shared" si="26"/>
        <v>#REF!</v>
      </c>
    </row>
    <row r="74" spans="1:12" s="4" customFormat="1" ht="15">
      <c r="A74" s="328" t="s">
        <v>457</v>
      </c>
      <c r="B74" s="202" t="s">
        <v>55</v>
      </c>
      <c r="C74" s="203">
        <v>88489</v>
      </c>
      <c r="D74" s="204" t="s">
        <v>461</v>
      </c>
      <c r="E74" s="205" t="s">
        <v>56</v>
      </c>
      <c r="F74" s="206">
        <v>46.53</v>
      </c>
      <c r="G74" s="200"/>
      <c r="H74" s="201">
        <f t="shared" si="23"/>
        <v>0</v>
      </c>
      <c r="I74" s="201" t="s">
        <v>220</v>
      </c>
      <c r="J74" s="201">
        <f t="shared" si="24"/>
        <v>0</v>
      </c>
      <c r="K74" s="201">
        <f t="shared" si="25"/>
        <v>0</v>
      </c>
      <c r="L74" s="266" t="e">
        <f t="shared" si="26"/>
        <v>#REF!</v>
      </c>
    </row>
    <row r="75" spans="1:12" s="4" customFormat="1" ht="15">
      <c r="A75" s="330" t="s">
        <v>460</v>
      </c>
      <c r="B75" s="202" t="s">
        <v>55</v>
      </c>
      <c r="C75" s="203">
        <v>102507</v>
      </c>
      <c r="D75" s="204" t="s">
        <v>478</v>
      </c>
      <c r="E75" s="205" t="s">
        <v>259</v>
      </c>
      <c r="F75" s="206" t="e">
        <f>#REF!</f>
        <v>#REF!</v>
      </c>
      <c r="G75" s="200"/>
      <c r="H75" s="201" t="e">
        <f>IF(B75="","",F75*G75)</f>
        <v>#REF!</v>
      </c>
      <c r="I75" s="201" t="s">
        <v>220</v>
      </c>
      <c r="J75" s="201">
        <f>IF(E75="","",IF(I75=$G$4,(G75*(1+$H$4)),(G75*(1+$H$5))))</f>
        <v>0</v>
      </c>
      <c r="K75" s="201" t="e">
        <f>ROUND((IF(C75="","",F75*J75)),2)</f>
        <v>#REF!</v>
      </c>
      <c r="L75" s="266" t="e">
        <f t="shared" si="26"/>
        <v>#REF!</v>
      </c>
    </row>
    <row r="76" spans="1:12" s="4" customFormat="1" ht="15">
      <c r="A76" s="344" t="s">
        <v>469</v>
      </c>
      <c r="B76" s="202" t="s">
        <v>55</v>
      </c>
      <c r="C76" s="203">
        <v>102508</v>
      </c>
      <c r="D76" s="204" t="s">
        <v>479</v>
      </c>
      <c r="E76" s="205" t="s">
        <v>56</v>
      </c>
      <c r="F76" s="206">
        <v>50</v>
      </c>
      <c r="G76" s="200"/>
      <c r="H76" s="201">
        <f>IF(B76="","",F76*G76)</f>
        <v>0</v>
      </c>
      <c r="I76" s="201" t="s">
        <v>220</v>
      </c>
      <c r="J76" s="201">
        <f>IF(E76="","",IF(I76=$G$4,(G76*(1+$H$4)),(G76*(1+$H$5))))</f>
        <v>0</v>
      </c>
      <c r="K76" s="201">
        <f>ROUND((IF(C76="","",F76*J76)),2)</f>
        <v>0</v>
      </c>
      <c r="L76" s="266" t="e">
        <f t="shared" si="26"/>
        <v>#REF!</v>
      </c>
    </row>
    <row r="77" spans="1:12" s="4" customFormat="1" ht="15">
      <c r="A77" s="344" t="s">
        <v>477</v>
      </c>
      <c r="B77" s="202" t="s">
        <v>240</v>
      </c>
      <c r="C77" s="203" t="s">
        <v>471</v>
      </c>
      <c r="D77" s="204" t="s">
        <v>470</v>
      </c>
      <c r="E77" s="205" t="s">
        <v>254</v>
      </c>
      <c r="F77" s="206">
        <v>120</v>
      </c>
      <c r="G77" s="200"/>
      <c r="H77" s="201">
        <f t="shared" si="23"/>
        <v>0</v>
      </c>
      <c r="I77" s="201" t="s">
        <v>220</v>
      </c>
      <c r="J77" s="201">
        <f t="shared" si="24"/>
        <v>0</v>
      </c>
      <c r="K77" s="201">
        <f t="shared" si="25"/>
        <v>0</v>
      </c>
      <c r="L77" s="266" t="e">
        <f t="shared" si="26"/>
        <v>#REF!</v>
      </c>
    </row>
    <row r="78" spans="1:12" s="351" customFormat="1" ht="30">
      <c r="A78" s="344" t="s">
        <v>480</v>
      </c>
      <c r="B78" s="202" t="s">
        <v>240</v>
      </c>
      <c r="C78" s="203" t="s">
        <v>481</v>
      </c>
      <c r="D78" s="204" t="s">
        <v>482</v>
      </c>
      <c r="E78" s="205" t="s">
        <v>56</v>
      </c>
      <c r="F78" s="206">
        <v>97</v>
      </c>
      <c r="G78" s="200"/>
      <c r="H78" s="201">
        <f>IF(B78="","",F78*G78)</f>
        <v>0</v>
      </c>
      <c r="I78" s="201" t="s">
        <v>220</v>
      </c>
      <c r="J78" s="201">
        <f>IF(E78="","",IF(I78=$G$4,(G78*(1+$H$4)),(G78*(1+$H$5))))</f>
        <v>0</v>
      </c>
      <c r="K78" s="201">
        <f>ROUND((IF(C78="","",F78*J78)),2)</f>
        <v>0</v>
      </c>
      <c r="L78" s="266" t="e">
        <f t="shared" si="26"/>
        <v>#REF!</v>
      </c>
    </row>
    <row r="79" spans="1:12" s="4" customFormat="1" ht="15">
      <c r="A79" s="50"/>
      <c r="B79" s="210"/>
      <c r="C79" s="210"/>
      <c r="D79" s="323"/>
      <c r="E79" s="210"/>
      <c r="F79" s="259"/>
      <c r="G79" s="210"/>
      <c r="H79" s="260"/>
      <c r="I79" s="260"/>
      <c r="J79" s="260"/>
      <c r="K79" s="262"/>
      <c r="L79" s="267"/>
    </row>
    <row r="80" spans="1:12" s="4" customFormat="1" ht="15">
      <c r="A80" s="37">
        <v>4</v>
      </c>
      <c r="B80" s="37" t="s">
        <v>48</v>
      </c>
      <c r="C80" s="37" t="s">
        <v>48</v>
      </c>
      <c r="D80" s="39" t="s">
        <v>419</v>
      </c>
      <c r="E80" s="38" t="s">
        <v>48</v>
      </c>
      <c r="F80" s="38"/>
      <c r="G80" s="34"/>
      <c r="H80" s="35"/>
      <c r="I80" s="35"/>
      <c r="J80" s="35"/>
      <c r="K80" s="36">
        <f>ROUND((K81),2)</f>
        <v>0</v>
      </c>
      <c r="L80" s="265" t="e">
        <f>L81</f>
        <v>#REF!</v>
      </c>
    </row>
    <row r="81" spans="1:12" s="4" customFormat="1" ht="15">
      <c r="A81" s="40" t="s">
        <v>25</v>
      </c>
      <c r="B81" s="77" t="s">
        <v>48</v>
      </c>
      <c r="C81" s="77" t="s">
        <v>48</v>
      </c>
      <c r="D81" s="41" t="s">
        <v>420</v>
      </c>
      <c r="E81" s="42" t="s">
        <v>48</v>
      </c>
      <c r="F81" s="43"/>
      <c r="G81" s="42"/>
      <c r="H81" s="44"/>
      <c r="I81" s="44"/>
      <c r="J81" s="44"/>
      <c r="K81" s="45">
        <f>ROUND((SUM(K82:K97)),2)</f>
        <v>0</v>
      </c>
      <c r="L81" s="263" t="e">
        <f>SUM(L82:L97)</f>
        <v>#REF!</v>
      </c>
    </row>
    <row r="82" spans="1:12" s="4" customFormat="1" ht="30">
      <c r="A82" s="325" t="s">
        <v>26</v>
      </c>
      <c r="B82" s="202" t="s">
        <v>55</v>
      </c>
      <c r="C82" s="203">
        <v>89713</v>
      </c>
      <c r="D82" s="204" t="s">
        <v>73</v>
      </c>
      <c r="E82" s="205" t="s">
        <v>259</v>
      </c>
      <c r="F82" s="206">
        <v>712</v>
      </c>
      <c r="G82" s="200"/>
      <c r="H82" s="201">
        <f>IF(B82="","",F82*G82)</f>
        <v>0</v>
      </c>
      <c r="I82" s="201" t="s">
        <v>220</v>
      </c>
      <c r="J82" s="201">
        <f>IF(E82="","",IF(I82=$G$4,(G82*(1+$H$4)),(G82*(1+$H$5))))</f>
        <v>0</v>
      </c>
      <c r="K82" s="201">
        <f>ROUND((IF(C82="","",F82*J82)),2)</f>
        <v>0</v>
      </c>
      <c r="L82" s="266" t="e">
        <f aca="true" t="shared" si="27" ref="L82:L97">IF(C82="","",K82/$K$106)</f>
        <v>#REF!</v>
      </c>
    </row>
    <row r="83" spans="1:12" s="4" customFormat="1" ht="30">
      <c r="A83" s="325" t="s">
        <v>421</v>
      </c>
      <c r="B83" s="202" t="s">
        <v>55</v>
      </c>
      <c r="C83" s="203">
        <v>89714</v>
      </c>
      <c r="D83" s="204" t="s">
        <v>74</v>
      </c>
      <c r="E83" s="205" t="s">
        <v>259</v>
      </c>
      <c r="F83" s="206">
        <v>134</v>
      </c>
      <c r="G83" s="200"/>
      <c r="H83" s="201">
        <f aca="true" t="shared" si="28" ref="H83:H97">IF(B83="","",F83*G83)</f>
        <v>0</v>
      </c>
      <c r="I83" s="201" t="s">
        <v>220</v>
      </c>
      <c r="J83" s="201">
        <f aca="true" t="shared" si="29" ref="J83:J97">IF(E83="","",IF(I83=$G$4,(G83*(1+$H$4)),(G83*(1+$H$5))))</f>
        <v>0</v>
      </c>
      <c r="K83" s="201">
        <f aca="true" t="shared" si="30" ref="K83:K97">ROUND((IF(C83="","",F83*J83)),2)</f>
        <v>0</v>
      </c>
      <c r="L83" s="266" t="e">
        <f t="shared" si="27"/>
        <v>#REF!</v>
      </c>
    </row>
    <row r="84" spans="1:12" s="4" customFormat="1" ht="30">
      <c r="A84" s="325" t="s">
        <v>422</v>
      </c>
      <c r="B84" s="202" t="s">
        <v>55</v>
      </c>
      <c r="C84" s="203">
        <v>89849</v>
      </c>
      <c r="D84" s="204" t="s">
        <v>75</v>
      </c>
      <c r="E84" s="205" t="s">
        <v>259</v>
      </c>
      <c r="F84" s="206">
        <v>92</v>
      </c>
      <c r="G84" s="200"/>
      <c r="H84" s="201">
        <f t="shared" si="28"/>
        <v>0</v>
      </c>
      <c r="I84" s="201" t="s">
        <v>220</v>
      </c>
      <c r="J84" s="201">
        <f t="shared" si="29"/>
        <v>0</v>
      </c>
      <c r="K84" s="201">
        <f t="shared" si="30"/>
        <v>0</v>
      </c>
      <c r="L84" s="266" t="e">
        <f t="shared" si="27"/>
        <v>#REF!</v>
      </c>
    </row>
    <row r="85" spans="1:12" s="4" customFormat="1" ht="30">
      <c r="A85" s="325" t="s">
        <v>423</v>
      </c>
      <c r="B85" s="202" t="s">
        <v>55</v>
      </c>
      <c r="C85" s="203">
        <v>89511</v>
      </c>
      <c r="D85" s="204" t="s">
        <v>72</v>
      </c>
      <c r="E85" s="205" t="s">
        <v>259</v>
      </c>
      <c r="F85" s="206">
        <v>4</v>
      </c>
      <c r="G85" s="200"/>
      <c r="H85" s="201">
        <f t="shared" si="28"/>
        <v>0</v>
      </c>
      <c r="I85" s="201" t="s">
        <v>220</v>
      </c>
      <c r="J85" s="201">
        <f t="shared" si="29"/>
        <v>0</v>
      </c>
      <c r="K85" s="201">
        <f t="shared" si="30"/>
        <v>0</v>
      </c>
      <c r="L85" s="266" t="e">
        <f t="shared" si="27"/>
        <v>#REF!</v>
      </c>
    </row>
    <row r="86" spans="1:12" s="4" customFormat="1" ht="45">
      <c r="A86" s="325" t="s">
        <v>424</v>
      </c>
      <c r="B86" s="202" t="s">
        <v>55</v>
      </c>
      <c r="C86" s="203">
        <v>89737</v>
      </c>
      <c r="D86" s="204" t="s">
        <v>80</v>
      </c>
      <c r="E86" s="205" t="s">
        <v>254</v>
      </c>
      <c r="F86" s="206">
        <v>139</v>
      </c>
      <c r="G86" s="200"/>
      <c r="H86" s="201">
        <f t="shared" si="28"/>
        <v>0</v>
      </c>
      <c r="I86" s="201" t="s">
        <v>220</v>
      </c>
      <c r="J86" s="201">
        <f t="shared" si="29"/>
        <v>0</v>
      </c>
      <c r="K86" s="201">
        <f t="shared" si="30"/>
        <v>0</v>
      </c>
      <c r="L86" s="266" t="e">
        <f t="shared" si="27"/>
        <v>#REF!</v>
      </c>
    </row>
    <row r="87" spans="1:12" s="4" customFormat="1" ht="30">
      <c r="A87" s="325" t="s">
        <v>425</v>
      </c>
      <c r="B87" s="202" t="s">
        <v>55</v>
      </c>
      <c r="C87" s="203">
        <v>89854</v>
      </c>
      <c r="D87" s="204" t="s">
        <v>84</v>
      </c>
      <c r="E87" s="205" t="s">
        <v>254</v>
      </c>
      <c r="F87" s="206">
        <v>4</v>
      </c>
      <c r="G87" s="200"/>
      <c r="H87" s="201">
        <f t="shared" si="28"/>
        <v>0</v>
      </c>
      <c r="I87" s="201" t="s">
        <v>220</v>
      </c>
      <c r="J87" s="201">
        <f t="shared" si="29"/>
        <v>0</v>
      </c>
      <c r="K87" s="201">
        <f t="shared" si="30"/>
        <v>0</v>
      </c>
      <c r="L87" s="266" t="e">
        <f t="shared" si="27"/>
        <v>#REF!</v>
      </c>
    </row>
    <row r="88" spans="1:12" s="4" customFormat="1" ht="45">
      <c r="A88" s="325" t="s">
        <v>426</v>
      </c>
      <c r="B88" s="202" t="s">
        <v>55</v>
      </c>
      <c r="C88" s="203">
        <v>89739</v>
      </c>
      <c r="D88" s="204" t="s">
        <v>81</v>
      </c>
      <c r="E88" s="205" t="s">
        <v>254</v>
      </c>
      <c r="F88" s="206">
        <v>109</v>
      </c>
      <c r="G88" s="200"/>
      <c r="H88" s="201">
        <f t="shared" si="28"/>
        <v>0</v>
      </c>
      <c r="I88" s="201" t="s">
        <v>220</v>
      </c>
      <c r="J88" s="201">
        <f t="shared" si="29"/>
        <v>0</v>
      </c>
      <c r="K88" s="201">
        <f t="shared" si="30"/>
        <v>0</v>
      </c>
      <c r="L88" s="266" t="e">
        <f t="shared" si="27"/>
        <v>#REF!</v>
      </c>
    </row>
    <row r="89" spans="1:12" s="4" customFormat="1" ht="30">
      <c r="A89" s="325" t="s">
        <v>427</v>
      </c>
      <c r="B89" s="202" t="s">
        <v>55</v>
      </c>
      <c r="C89" s="203">
        <v>89855</v>
      </c>
      <c r="D89" s="204" t="s">
        <v>85</v>
      </c>
      <c r="E89" s="205" t="s">
        <v>254</v>
      </c>
      <c r="F89" s="206">
        <v>4</v>
      </c>
      <c r="G89" s="200"/>
      <c r="H89" s="201">
        <f t="shared" si="28"/>
        <v>0</v>
      </c>
      <c r="I89" s="201" t="s">
        <v>220</v>
      </c>
      <c r="J89" s="201">
        <f t="shared" si="29"/>
        <v>0</v>
      </c>
      <c r="K89" s="201">
        <f t="shared" si="30"/>
        <v>0</v>
      </c>
      <c r="L89" s="266" t="e">
        <f t="shared" si="27"/>
        <v>#REF!</v>
      </c>
    </row>
    <row r="90" spans="1:12" s="4" customFormat="1" ht="45">
      <c r="A90" s="325" t="s">
        <v>428</v>
      </c>
      <c r="B90" s="202" t="s">
        <v>55</v>
      </c>
      <c r="C90" s="203">
        <v>89774</v>
      </c>
      <c r="D90" s="204" t="s">
        <v>82</v>
      </c>
      <c r="E90" s="205" t="s">
        <v>254</v>
      </c>
      <c r="F90" s="206">
        <v>268</v>
      </c>
      <c r="G90" s="200"/>
      <c r="H90" s="201">
        <f t="shared" si="28"/>
        <v>0</v>
      </c>
      <c r="I90" s="201" t="s">
        <v>220</v>
      </c>
      <c r="J90" s="201">
        <f t="shared" si="29"/>
        <v>0</v>
      </c>
      <c r="K90" s="201">
        <f t="shared" si="30"/>
        <v>0</v>
      </c>
      <c r="L90" s="266" t="e">
        <f t="shared" si="27"/>
        <v>#REF!</v>
      </c>
    </row>
    <row r="91" spans="1:12" s="4" customFormat="1" ht="30">
      <c r="A91" s="325" t="s">
        <v>429</v>
      </c>
      <c r="B91" s="202" t="s">
        <v>55</v>
      </c>
      <c r="C91" s="203">
        <v>95693</v>
      </c>
      <c r="D91" s="204" t="s">
        <v>86</v>
      </c>
      <c r="E91" s="205" t="s">
        <v>254</v>
      </c>
      <c r="F91" s="206">
        <v>40</v>
      </c>
      <c r="G91" s="200"/>
      <c r="H91" s="201">
        <f t="shared" si="28"/>
        <v>0</v>
      </c>
      <c r="I91" s="201" t="s">
        <v>220</v>
      </c>
      <c r="J91" s="201">
        <f t="shared" si="29"/>
        <v>0</v>
      </c>
      <c r="K91" s="201">
        <f t="shared" si="30"/>
        <v>0</v>
      </c>
      <c r="L91" s="266" t="e">
        <f t="shared" si="27"/>
        <v>#REF!</v>
      </c>
    </row>
    <row r="92" spans="1:12" s="4" customFormat="1" ht="45">
      <c r="A92" s="325" t="s">
        <v>430</v>
      </c>
      <c r="B92" s="202" t="s">
        <v>55</v>
      </c>
      <c r="C92" s="203">
        <v>89795</v>
      </c>
      <c r="D92" s="204" t="s">
        <v>83</v>
      </c>
      <c r="E92" s="205" t="s">
        <v>254</v>
      </c>
      <c r="F92" s="206">
        <v>61</v>
      </c>
      <c r="G92" s="200"/>
      <c r="H92" s="201">
        <f t="shared" si="28"/>
        <v>0</v>
      </c>
      <c r="I92" s="201" t="s">
        <v>220</v>
      </c>
      <c r="J92" s="201">
        <f t="shared" si="29"/>
        <v>0</v>
      </c>
      <c r="K92" s="201">
        <f t="shared" si="30"/>
        <v>0</v>
      </c>
      <c r="L92" s="266" t="e">
        <f t="shared" si="27"/>
        <v>#REF!</v>
      </c>
    </row>
    <row r="93" spans="1:12" s="4" customFormat="1" ht="30">
      <c r="A93" s="325" t="s">
        <v>431</v>
      </c>
      <c r="B93" s="202" t="s">
        <v>55</v>
      </c>
      <c r="C93" s="203">
        <v>89692</v>
      </c>
      <c r="D93" s="204" t="s">
        <v>77</v>
      </c>
      <c r="E93" s="205" t="s">
        <v>254</v>
      </c>
      <c r="F93" s="206">
        <v>41</v>
      </c>
      <c r="G93" s="200"/>
      <c r="H93" s="201">
        <f t="shared" si="28"/>
        <v>0</v>
      </c>
      <c r="I93" s="201" t="s">
        <v>220</v>
      </c>
      <c r="J93" s="201">
        <f t="shared" si="29"/>
        <v>0</v>
      </c>
      <c r="K93" s="201">
        <f t="shared" si="30"/>
        <v>0</v>
      </c>
      <c r="L93" s="266" t="e">
        <f t="shared" si="27"/>
        <v>#REF!</v>
      </c>
    </row>
    <row r="94" spans="1:12" s="4" customFormat="1" ht="30">
      <c r="A94" s="325" t="s">
        <v>432</v>
      </c>
      <c r="B94" s="202" t="s">
        <v>55</v>
      </c>
      <c r="C94" s="203">
        <v>89699</v>
      </c>
      <c r="D94" s="204" t="s">
        <v>79</v>
      </c>
      <c r="E94" s="205" t="s">
        <v>254</v>
      </c>
      <c r="F94" s="206">
        <v>36</v>
      </c>
      <c r="G94" s="200"/>
      <c r="H94" s="201">
        <f t="shared" si="28"/>
        <v>0</v>
      </c>
      <c r="I94" s="201" t="s">
        <v>220</v>
      </c>
      <c r="J94" s="201">
        <f t="shared" si="29"/>
        <v>0</v>
      </c>
      <c r="K94" s="201">
        <f t="shared" si="30"/>
        <v>0</v>
      </c>
      <c r="L94" s="266" t="e">
        <f t="shared" si="27"/>
        <v>#REF!</v>
      </c>
    </row>
    <row r="95" spans="1:12" s="4" customFormat="1" ht="30">
      <c r="A95" s="325" t="s">
        <v>433</v>
      </c>
      <c r="B95" s="202" t="s">
        <v>55</v>
      </c>
      <c r="C95" s="203">
        <v>89698</v>
      </c>
      <c r="D95" s="204" t="s">
        <v>78</v>
      </c>
      <c r="E95" s="205" t="s">
        <v>254</v>
      </c>
      <c r="F95" s="206">
        <v>8</v>
      </c>
      <c r="G95" s="200"/>
      <c r="H95" s="201">
        <f t="shared" si="28"/>
        <v>0</v>
      </c>
      <c r="I95" s="201" t="s">
        <v>220</v>
      </c>
      <c r="J95" s="201">
        <f t="shared" si="29"/>
        <v>0</v>
      </c>
      <c r="K95" s="201">
        <f t="shared" si="30"/>
        <v>0</v>
      </c>
      <c r="L95" s="266" t="e">
        <f t="shared" si="27"/>
        <v>#REF!</v>
      </c>
    </row>
    <row r="96" spans="1:12" s="4" customFormat="1" ht="30">
      <c r="A96" s="325" t="s">
        <v>434</v>
      </c>
      <c r="B96" s="202" t="s">
        <v>55</v>
      </c>
      <c r="C96" s="203">
        <v>89557</v>
      </c>
      <c r="D96" s="204" t="s">
        <v>76</v>
      </c>
      <c r="E96" s="205" t="s">
        <v>254</v>
      </c>
      <c r="F96" s="206">
        <v>171</v>
      </c>
      <c r="G96" s="200"/>
      <c r="H96" s="201">
        <f t="shared" si="28"/>
        <v>0</v>
      </c>
      <c r="I96" s="201" t="s">
        <v>220</v>
      </c>
      <c r="J96" s="201">
        <f t="shared" si="29"/>
        <v>0</v>
      </c>
      <c r="K96" s="201">
        <f t="shared" si="30"/>
        <v>0</v>
      </c>
      <c r="L96" s="266" t="e">
        <f t="shared" si="27"/>
        <v>#REF!</v>
      </c>
    </row>
    <row r="97" spans="1:12" s="4" customFormat="1" ht="15">
      <c r="A97" s="325" t="s">
        <v>435</v>
      </c>
      <c r="B97" s="202" t="s">
        <v>240</v>
      </c>
      <c r="C97" s="203" t="s">
        <v>437</v>
      </c>
      <c r="D97" s="204" t="s">
        <v>436</v>
      </c>
      <c r="E97" s="205" t="s">
        <v>254</v>
      </c>
      <c r="F97" s="206">
        <v>83</v>
      </c>
      <c r="G97" s="200"/>
      <c r="H97" s="201">
        <f t="shared" si="28"/>
        <v>0</v>
      </c>
      <c r="I97" s="201" t="s">
        <v>220</v>
      </c>
      <c r="J97" s="201">
        <f t="shared" si="29"/>
        <v>0</v>
      </c>
      <c r="K97" s="201">
        <f t="shared" si="30"/>
        <v>0</v>
      </c>
      <c r="L97" s="266" t="e">
        <f t="shared" si="27"/>
        <v>#REF!</v>
      </c>
    </row>
    <row r="98" spans="1:12" s="4" customFormat="1" ht="15">
      <c r="A98" s="50"/>
      <c r="B98" s="210"/>
      <c r="C98" s="210"/>
      <c r="D98" s="261"/>
      <c r="E98" s="210"/>
      <c r="F98" s="259"/>
      <c r="G98" s="210"/>
      <c r="H98" s="260"/>
      <c r="I98" s="260"/>
      <c r="J98" s="260"/>
      <c r="K98" s="262"/>
      <c r="L98" s="267"/>
    </row>
    <row r="99" spans="1:12" s="4" customFormat="1" ht="15">
      <c r="A99" s="37">
        <v>5</v>
      </c>
      <c r="B99" s="37" t="s">
        <v>48</v>
      </c>
      <c r="C99" s="37" t="s">
        <v>48</v>
      </c>
      <c r="D99" s="39" t="s">
        <v>262</v>
      </c>
      <c r="E99" s="38" t="s">
        <v>48</v>
      </c>
      <c r="F99" s="38"/>
      <c r="G99" s="34"/>
      <c r="H99" s="35"/>
      <c r="I99" s="35"/>
      <c r="J99" s="35"/>
      <c r="K99" s="36">
        <f>ROUND((K100+K102),2)</f>
        <v>0</v>
      </c>
      <c r="L99" s="265" t="e">
        <f>L100+L102</f>
        <v>#REF!</v>
      </c>
    </row>
    <row r="100" spans="1:12" s="4" customFormat="1" ht="15">
      <c r="A100" s="40" t="s">
        <v>415</v>
      </c>
      <c r="B100" s="77" t="s">
        <v>48</v>
      </c>
      <c r="C100" s="77" t="s">
        <v>48</v>
      </c>
      <c r="D100" s="41" t="s">
        <v>356</v>
      </c>
      <c r="E100" s="42" t="s">
        <v>48</v>
      </c>
      <c r="F100" s="43"/>
      <c r="G100" s="42"/>
      <c r="H100" s="44"/>
      <c r="I100" s="44"/>
      <c r="J100" s="44"/>
      <c r="K100" s="45">
        <f>ROUND((SUM(K101:K101)),2)</f>
        <v>0</v>
      </c>
      <c r="L100" s="263" t="e">
        <f>SUM(L101:L101)</f>
        <v>#REF!</v>
      </c>
    </row>
    <row r="101" spans="1:12" s="4" customFormat="1" ht="15">
      <c r="A101" s="276" t="s">
        <v>416</v>
      </c>
      <c r="B101" s="202" t="s">
        <v>240</v>
      </c>
      <c r="C101" s="203" t="s">
        <v>301</v>
      </c>
      <c r="D101" s="204" t="s">
        <v>394</v>
      </c>
      <c r="E101" s="205" t="s">
        <v>56</v>
      </c>
      <c r="F101" s="206">
        <v>6626.8</v>
      </c>
      <c r="G101" s="200"/>
      <c r="H101" s="201">
        <f>IF(B101="","",F101*G101)</f>
        <v>0</v>
      </c>
      <c r="I101" s="201" t="s">
        <v>220</v>
      </c>
      <c r="J101" s="201">
        <f>IF(E101="","",IF(I101=$G$4,(G101*(1+$H$4)),(G101*(1+$H$5))))</f>
        <v>0</v>
      </c>
      <c r="K101" s="201">
        <f>ROUND((IF(C101="","",F101*J101)),2)</f>
        <v>0</v>
      </c>
      <c r="L101" s="266" t="e">
        <f>IF(C101="","",K101/$K$106)</f>
        <v>#REF!</v>
      </c>
    </row>
    <row r="102" spans="1:12" s="4" customFormat="1" ht="15">
      <c r="A102" s="40" t="s">
        <v>417</v>
      </c>
      <c r="B102" s="77" t="s">
        <v>48</v>
      </c>
      <c r="C102" s="77" t="s">
        <v>48</v>
      </c>
      <c r="D102" s="41" t="s">
        <v>357</v>
      </c>
      <c r="E102" s="42" t="s">
        <v>48</v>
      </c>
      <c r="F102" s="43"/>
      <c r="G102" s="42"/>
      <c r="H102" s="44"/>
      <c r="I102" s="44"/>
      <c r="J102" s="44"/>
      <c r="K102" s="45">
        <f>SUM(K103:K103)</f>
        <v>0</v>
      </c>
      <c r="L102" s="263" t="e">
        <f>SUM(L103:L103)</f>
        <v>#REF!</v>
      </c>
    </row>
    <row r="103" spans="1:12" s="4" customFormat="1" ht="15">
      <c r="A103" s="276" t="s">
        <v>418</v>
      </c>
      <c r="B103" s="202" t="s">
        <v>55</v>
      </c>
      <c r="C103" s="203">
        <v>99811</v>
      </c>
      <c r="D103" s="204" t="s">
        <v>190</v>
      </c>
      <c r="E103" s="205" t="s">
        <v>56</v>
      </c>
      <c r="F103" s="206">
        <v>6626.8</v>
      </c>
      <c r="G103" s="200"/>
      <c r="H103" s="201">
        <f>IF(B103="","",F103*G103)</f>
        <v>0</v>
      </c>
      <c r="I103" s="201" t="s">
        <v>220</v>
      </c>
      <c r="J103" s="201">
        <f>IF(E103="","",IF(I103=$G$4,(G103*(1+$H$4)),(G103*(1+$H$5))))</f>
        <v>0</v>
      </c>
      <c r="K103" s="201">
        <f>ROUND((IF(C103="","",F103*J103)),2)</f>
        <v>0</v>
      </c>
      <c r="L103" s="266" t="e">
        <f>IF(C103="","",K103/$K$106)</f>
        <v>#REF!</v>
      </c>
    </row>
    <row r="104" spans="1:12" s="4" customFormat="1" ht="15">
      <c r="A104" s="50"/>
      <c r="B104" s="210"/>
      <c r="C104" s="210"/>
      <c r="D104" s="261"/>
      <c r="E104" s="210"/>
      <c r="F104" s="259"/>
      <c r="G104" s="210"/>
      <c r="H104" s="260"/>
      <c r="I104" s="260"/>
      <c r="J104" s="260"/>
      <c r="K104" s="262"/>
      <c r="L104" s="267"/>
    </row>
    <row r="105" spans="1:12" s="4" customFormat="1" ht="15">
      <c r="A105" s="50"/>
      <c r="B105" s="78"/>
      <c r="C105" s="78"/>
      <c r="D105" s="47"/>
      <c r="E105" s="51"/>
      <c r="F105" s="52"/>
      <c r="G105" s="53" t="s">
        <v>48</v>
      </c>
      <c r="H105" s="54">
        <f>IF(C105="","",G105*(1+#REF!))</f>
      </c>
      <c r="I105" s="54"/>
      <c r="J105" s="54"/>
      <c r="K105"/>
      <c r="L105" s="264">
        <f>IF(C105="","",K105/$K$106)</f>
      </c>
    </row>
    <row r="106" spans="1:12" s="2" customFormat="1" ht="15">
      <c r="A106" s="409"/>
      <c r="B106" s="409"/>
      <c r="C106" s="409"/>
      <c r="D106" s="409"/>
      <c r="E106" s="409"/>
      <c r="F106" s="409"/>
      <c r="G106" s="410"/>
      <c r="H106" s="223"/>
      <c r="I106" s="223"/>
      <c r="J106" s="119"/>
      <c r="K106" s="46" t="e">
        <f>K12+K33+K48+K80+K99</f>
        <v>#REF!</v>
      </c>
      <c r="L106" s="268" t="e">
        <f>L12+L33+L48+L80+L99</f>
        <v>#REF!</v>
      </c>
    </row>
    <row r="107" spans="1:12" s="2" customFormat="1" ht="15">
      <c r="A107" s="50"/>
      <c r="B107" s="78"/>
      <c r="C107" s="78"/>
      <c r="D107" s="47"/>
      <c r="E107" s="51"/>
      <c r="F107" s="52"/>
      <c r="G107" s="53"/>
      <c r="H107" s="54"/>
      <c r="I107" s="54"/>
      <c r="J107" s="54"/>
      <c r="K107" s="54"/>
      <c r="L107" s="55"/>
    </row>
    <row r="108" spans="1:12" s="2" customFormat="1" ht="15">
      <c r="A108" s="224"/>
      <c r="B108" s="225"/>
      <c r="C108" s="225"/>
      <c r="D108" s="225"/>
      <c r="E108" s="225"/>
      <c r="F108" s="225"/>
      <c r="G108" s="225"/>
      <c r="H108" s="225"/>
      <c r="I108" s="225"/>
      <c r="J108" s="216" t="s">
        <v>62</v>
      </c>
      <c r="K108" s="5"/>
      <c r="L108" s="6"/>
    </row>
    <row r="109" spans="1:12" s="2" customFormat="1" ht="15">
      <c r="A109" s="414" t="s">
        <v>189</v>
      </c>
      <c r="B109" s="415"/>
      <c r="C109" s="415"/>
      <c r="D109" s="415"/>
      <c r="E109" s="415"/>
      <c r="F109" s="415"/>
      <c r="G109" s="415"/>
      <c r="H109" s="416"/>
      <c r="I109" s="217"/>
      <c r="J109" s="217" t="s">
        <v>120</v>
      </c>
      <c r="K109" s="411" t="e">
        <f>K106</f>
        <v>#REF!</v>
      </c>
      <c r="L109" s="411"/>
    </row>
    <row r="110" spans="1:12" s="2" customFormat="1" ht="15">
      <c r="A110" s="417"/>
      <c r="B110" s="418"/>
      <c r="C110" s="418"/>
      <c r="D110" s="418"/>
      <c r="E110" s="418"/>
      <c r="F110" s="418"/>
      <c r="G110" s="418"/>
      <c r="H110" s="419"/>
      <c r="I110" s="217"/>
      <c r="J110" s="226" t="s">
        <v>20</v>
      </c>
      <c r="K110" s="49">
        <v>8</v>
      </c>
      <c r="L110" s="48" t="s">
        <v>31</v>
      </c>
    </row>
    <row r="111" spans="1:12" s="2" customFormat="1" ht="15">
      <c r="A111" s="384"/>
      <c r="B111" s="408"/>
      <c r="C111" s="408"/>
      <c r="D111" s="385"/>
      <c r="E111" s="385"/>
      <c r="F111" s="385"/>
      <c r="G111" s="385"/>
      <c r="H111" s="385"/>
      <c r="I111" s="385"/>
      <c r="J111" s="385"/>
      <c r="K111" s="385"/>
      <c r="L111" s="386"/>
    </row>
    <row r="112" spans="1:12" s="2" customFormat="1" ht="15">
      <c r="A112" s="7"/>
      <c r="B112" s="7"/>
      <c r="C112" s="7"/>
      <c r="D112" s="8"/>
      <c r="E112" s="9"/>
      <c r="F112" s="10"/>
      <c r="G112" s="11"/>
      <c r="H112" s="11"/>
      <c r="I112" s="11"/>
      <c r="J112" s="11"/>
      <c r="K112" s="7"/>
      <c r="L112" s="7"/>
    </row>
    <row r="114" spans="3:10" ht="15">
      <c r="C114"/>
      <c r="E114"/>
      <c r="F114"/>
      <c r="G114" s="350"/>
      <c r="H114"/>
      <c r="I114"/>
      <c r="J114"/>
    </row>
    <row r="115" spans="3:10" ht="15" hidden="1">
      <c r="C115"/>
      <c r="D115" s="157"/>
      <c r="E115"/>
      <c r="F115"/>
      <c r="G115" s="350"/>
      <c r="H115"/>
      <c r="I115"/>
      <c r="J115"/>
    </row>
    <row r="116" spans="3:10" ht="15" hidden="1">
      <c r="C116"/>
      <c r="D116" s="26"/>
      <c r="E116"/>
      <c r="F116"/>
      <c r="G116" s="350"/>
      <c r="H116"/>
      <c r="I116"/>
      <c r="J116"/>
    </row>
    <row r="117" spans="3:10" ht="15" hidden="1">
      <c r="C117"/>
      <c r="D117" s="26"/>
      <c r="E117"/>
      <c r="F117"/>
      <c r="G117" s="350"/>
      <c r="H117"/>
      <c r="I117"/>
      <c r="J117"/>
    </row>
    <row r="118" spans="3:10" ht="15" hidden="1">
      <c r="C118"/>
      <c r="D118" s="26"/>
      <c r="E118"/>
      <c r="F118"/>
      <c r="G118" s="350"/>
      <c r="H118"/>
      <c r="I118"/>
      <c r="J118"/>
    </row>
    <row r="119" spans="3:10" ht="15" hidden="1">
      <c r="C119"/>
      <c r="D119" s="155"/>
      <c r="E119"/>
      <c r="F119"/>
      <c r="G119" s="350"/>
      <c r="H119"/>
      <c r="I119"/>
      <c r="J119"/>
    </row>
    <row r="120" spans="3:10" ht="15" hidden="1">
      <c r="C120"/>
      <c r="D120" s="156"/>
      <c r="E120"/>
      <c r="F120"/>
      <c r="G120" s="350"/>
      <c r="H120"/>
      <c r="I120"/>
      <c r="J120"/>
    </row>
    <row r="121" spans="3:5" ht="15">
      <c r="C121"/>
      <c r="D121"/>
      <c r="E121"/>
    </row>
  </sheetData>
  <sheetProtection/>
  <mergeCells count="26">
    <mergeCell ref="A1:L1"/>
    <mergeCell ref="A6:L6"/>
    <mergeCell ref="B4:E4"/>
    <mergeCell ref="B3:E3"/>
    <mergeCell ref="G2:H2"/>
    <mergeCell ref="B2:E2"/>
    <mergeCell ref="A7:L7"/>
    <mergeCell ref="F4:F5"/>
    <mergeCell ref="B10:C10"/>
    <mergeCell ref="E10:E11"/>
    <mergeCell ref="B5:E5"/>
    <mergeCell ref="A8:L8"/>
    <mergeCell ref="A9:L9"/>
    <mergeCell ref="L10:L11"/>
    <mergeCell ref="J10:K10"/>
    <mergeCell ref="G4:G5"/>
    <mergeCell ref="H4:H5"/>
    <mergeCell ref="A111:L111"/>
    <mergeCell ref="A106:G106"/>
    <mergeCell ref="K109:L109"/>
    <mergeCell ref="F10:F11"/>
    <mergeCell ref="D10:D11"/>
    <mergeCell ref="I10:I11"/>
    <mergeCell ref="G10:H10"/>
    <mergeCell ref="A10:A11"/>
    <mergeCell ref="A109:H110"/>
  </mergeCells>
  <dataValidations count="2">
    <dataValidation type="list" allowBlank="1" showInputMessage="1" showErrorMessage="1" sqref="G2">
      <formula1>"NÃO DESONERADO, DESONERADO"</formula1>
    </dataValidation>
    <dataValidation type="list" allowBlank="1" showInputMessage="1" showErrorMessage="1" sqref="I12:I104">
      <formula1>$G$4:$G$5</formula1>
    </dataValidation>
  </dataValidations>
  <printOptions horizontalCentered="1"/>
  <pageMargins left="0.4724409448818898" right="0.4724409448818898" top="0.7086614173228347" bottom="0.44" header="0.31496062992125984" footer="0.25"/>
  <pageSetup fitToHeight="0" fitToWidth="1" horizontalDpi="600" verticalDpi="600" orientation="landscape" paperSize="9" scale="58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4"/>
  <sheetViews>
    <sheetView showGridLines="0" zoomScale="130" zoomScaleNormal="130" zoomScaleSheetLayoutView="100" zoomScalePageLayoutView="0" workbookViewId="0" topLeftCell="A1">
      <selection activeCell="E777" sqref="E777:G777"/>
    </sheetView>
  </sheetViews>
  <sheetFormatPr defaultColWidth="9.140625" defaultRowHeight="15"/>
  <cols>
    <col min="1" max="1" width="15.8515625" style="93" customWidth="1"/>
    <col min="2" max="2" width="15.00390625" style="93" customWidth="1"/>
    <col min="3" max="3" width="52.7109375" style="176" customWidth="1"/>
    <col min="4" max="4" width="12.8515625" style="93" customWidth="1"/>
    <col min="5" max="5" width="12.8515625" style="116" customWidth="1"/>
    <col min="6" max="6" width="15.00390625" style="349" customWidth="1"/>
    <col min="7" max="7" width="16.7109375" style="117" customWidth="1"/>
    <col min="8" max="16384" width="9.140625" style="93" customWidth="1"/>
  </cols>
  <sheetData>
    <row r="1" spans="1:7" s="18" customFormat="1" ht="4.5" customHeight="1">
      <c r="A1"/>
      <c r="B1" s="57"/>
      <c r="C1" s="169"/>
      <c r="D1" s="164"/>
      <c r="E1" s="164"/>
      <c r="F1" s="188"/>
      <c r="G1" s="165"/>
    </row>
    <row r="2" spans="1:7" s="18" customFormat="1" ht="29.25" customHeight="1">
      <c r="A2" s="137" t="s">
        <v>208</v>
      </c>
      <c r="B2" s="434" t="s">
        <v>340</v>
      </c>
      <c r="C2" s="436"/>
      <c r="D2" s="158"/>
      <c r="E2" s="159"/>
      <c r="F2" s="189"/>
      <c r="G2" s="160"/>
    </row>
    <row r="3" spans="1:7" s="18" customFormat="1" ht="29.25" customHeight="1">
      <c r="A3" s="137" t="s">
        <v>39</v>
      </c>
      <c r="B3" s="434" t="s">
        <v>341</v>
      </c>
      <c r="C3" s="436"/>
      <c r="D3" s="178"/>
      <c r="E3" s="20"/>
      <c r="F3" s="190"/>
      <c r="G3" s="59"/>
    </row>
    <row r="4" spans="1:7" s="18" customFormat="1" ht="29.25" customHeight="1">
      <c r="A4" s="137" t="s">
        <v>5</v>
      </c>
      <c r="B4" s="434" t="s">
        <v>342</v>
      </c>
      <c r="C4" s="436"/>
      <c r="D4" s="178"/>
      <c r="E4" s="3"/>
      <c r="F4" s="191"/>
      <c r="G4" s="30"/>
    </row>
    <row r="5" spans="1:7" s="18" customFormat="1" ht="29.25" customHeight="1">
      <c r="A5" s="137" t="s">
        <v>40</v>
      </c>
      <c r="B5" s="429" t="s">
        <v>410</v>
      </c>
      <c r="C5" s="431"/>
      <c r="D5" s="232"/>
      <c r="E5" s="273"/>
      <c r="F5" s="192"/>
      <c r="G5" s="32"/>
    </row>
    <row r="6" spans="1:7" s="18" customFormat="1" ht="4.5" customHeight="1">
      <c r="A6" s="56"/>
      <c r="B6" s="57"/>
      <c r="C6" s="169"/>
      <c r="D6" s="57"/>
      <c r="E6" s="57"/>
      <c r="F6" s="193"/>
      <c r="G6" s="58"/>
    </row>
    <row r="7" spans="1:7" s="18" customFormat="1" ht="33" customHeight="1">
      <c r="A7" s="456" t="s">
        <v>210</v>
      </c>
      <c r="B7" s="457"/>
      <c r="C7" s="457"/>
      <c r="D7" s="457"/>
      <c r="E7" s="457"/>
      <c r="F7" s="457"/>
      <c r="G7" s="458"/>
    </row>
    <row r="8" spans="1:7" s="18" customFormat="1" ht="26.25" customHeight="1">
      <c r="A8" s="453" t="s">
        <v>219</v>
      </c>
      <c r="B8" s="454"/>
      <c r="C8" s="454"/>
      <c r="D8" s="454"/>
      <c r="E8" s="454"/>
      <c r="F8" s="454"/>
      <c r="G8" s="455"/>
    </row>
    <row r="9" spans="1:7" s="18" customFormat="1" ht="4.5" customHeight="1">
      <c r="A9" s="56"/>
      <c r="B9" s="57"/>
      <c r="C9" s="169"/>
      <c r="D9" s="57"/>
      <c r="E9" s="57"/>
      <c r="F9" s="193"/>
      <c r="G9" s="58"/>
    </row>
    <row r="10" spans="1:7" s="18" customFormat="1" ht="19.5" customHeight="1">
      <c r="A10" s="126"/>
      <c r="B10" s="126"/>
      <c r="C10" s="170"/>
      <c r="D10" s="126"/>
      <c r="E10" s="126"/>
      <c r="F10" s="194"/>
      <c r="G10" s="126"/>
    </row>
    <row r="11" spans="1:7" s="18" customFormat="1" ht="19.5" customHeight="1" hidden="1">
      <c r="A11" s="437" t="s">
        <v>6</v>
      </c>
      <c r="B11" s="437"/>
      <c r="C11" s="437"/>
      <c r="D11" s="437"/>
      <c r="E11" s="437"/>
      <c r="F11" s="437"/>
      <c r="G11" s="437"/>
    </row>
    <row r="12" spans="1:7" s="18" customFormat="1" ht="19.5" customHeight="1" hidden="1">
      <c r="A12" s="138" t="s">
        <v>7</v>
      </c>
      <c r="B12" s="378" t="s">
        <v>8</v>
      </c>
      <c r="C12" s="379"/>
      <c r="D12" s="378" t="s">
        <v>9</v>
      </c>
      <c r="E12" s="379"/>
      <c r="F12" s="378" t="s">
        <v>10</v>
      </c>
      <c r="G12" s="379"/>
    </row>
    <row r="13" spans="1:7" s="18" customFormat="1" ht="19.5" customHeight="1" hidden="1">
      <c r="A13" s="272" t="s">
        <v>61</v>
      </c>
      <c r="B13" s="375" t="s">
        <v>11</v>
      </c>
      <c r="C13" s="376"/>
      <c r="D13" s="373">
        <v>44529</v>
      </c>
      <c r="E13" s="374"/>
      <c r="F13" s="375" t="s">
        <v>241</v>
      </c>
      <c r="G13" s="377"/>
    </row>
    <row r="14" spans="1:7" s="18" customFormat="1" ht="19.5" customHeight="1" hidden="1">
      <c r="A14" s="254" t="s">
        <v>411</v>
      </c>
      <c r="B14" s="375" t="s">
        <v>414</v>
      </c>
      <c r="C14" s="376"/>
      <c r="D14" s="373">
        <v>44553</v>
      </c>
      <c r="E14" s="374"/>
      <c r="F14" s="375" t="s">
        <v>241</v>
      </c>
      <c r="G14" s="377"/>
    </row>
    <row r="15" spans="1:7" s="18" customFormat="1" ht="19.5" customHeight="1" hidden="1">
      <c r="A15" s="330" t="s">
        <v>440</v>
      </c>
      <c r="B15" s="375" t="s">
        <v>446</v>
      </c>
      <c r="C15" s="376"/>
      <c r="D15" s="373">
        <v>44614</v>
      </c>
      <c r="E15" s="374"/>
      <c r="F15" s="375" t="s">
        <v>241</v>
      </c>
      <c r="G15" s="377"/>
    </row>
    <row r="16" spans="1:7" s="18" customFormat="1" ht="19.5" customHeight="1" hidden="1">
      <c r="A16" s="272" t="s">
        <v>472</v>
      </c>
      <c r="B16" s="375" t="s">
        <v>446</v>
      </c>
      <c r="C16" s="376"/>
      <c r="D16" s="373">
        <v>44624</v>
      </c>
      <c r="E16" s="374"/>
      <c r="F16" s="375" t="s">
        <v>241</v>
      </c>
      <c r="G16" s="377"/>
    </row>
    <row r="17" spans="1:7" s="18" customFormat="1" ht="19.5" customHeight="1" hidden="1">
      <c r="A17" s="333" t="s">
        <v>473</v>
      </c>
      <c r="B17" s="375" t="s">
        <v>475</v>
      </c>
      <c r="C17" s="376"/>
      <c r="D17" s="373">
        <v>44795</v>
      </c>
      <c r="E17" s="374"/>
      <c r="F17" s="375" t="s">
        <v>474</v>
      </c>
      <c r="G17" s="377"/>
    </row>
    <row r="18" spans="1:7" s="18" customFormat="1" ht="19.5" customHeight="1" hidden="1">
      <c r="A18" s="344" t="s">
        <v>476</v>
      </c>
      <c r="B18" s="375" t="s">
        <v>475</v>
      </c>
      <c r="C18" s="376"/>
      <c r="D18" s="373">
        <v>44995</v>
      </c>
      <c r="E18" s="374"/>
      <c r="F18" s="375" t="s">
        <v>474</v>
      </c>
      <c r="G18" s="377"/>
    </row>
    <row r="19" spans="1:7" s="18" customFormat="1" ht="4.5" customHeight="1">
      <c r="A19" s="56"/>
      <c r="B19" s="57"/>
      <c r="C19" s="169"/>
      <c r="D19" s="57"/>
      <c r="E19" s="57"/>
      <c r="F19" s="193"/>
      <c r="G19" s="58"/>
    </row>
    <row r="20" spans="1:7" ht="12.75">
      <c r="A20" s="331" t="s">
        <v>0</v>
      </c>
      <c r="B20" s="199" t="s">
        <v>12</v>
      </c>
      <c r="C20" s="447" t="s">
        <v>1</v>
      </c>
      <c r="D20" s="447"/>
      <c r="E20" s="447"/>
      <c r="F20" s="447"/>
      <c r="G20" s="94" t="s">
        <v>2</v>
      </c>
    </row>
    <row r="21" spans="1:7" ht="45.75" customHeight="1">
      <c r="A21" s="316" t="s">
        <v>464</v>
      </c>
      <c r="B21" s="95" t="s">
        <v>463</v>
      </c>
      <c r="C21" s="448" t="s">
        <v>465</v>
      </c>
      <c r="D21" s="449"/>
      <c r="E21" s="449"/>
      <c r="F21" s="195">
        <f>G43</f>
        <v>77.0185</v>
      </c>
      <c r="G21" s="96" t="s">
        <v>439</v>
      </c>
    </row>
    <row r="22" spans="1:7" ht="12.75">
      <c r="A22" s="438" t="s">
        <v>113</v>
      </c>
      <c r="B22" s="439"/>
      <c r="C22" s="439"/>
      <c r="D22" s="439"/>
      <c r="E22" s="439"/>
      <c r="F22" s="439"/>
      <c r="G22" s="440"/>
    </row>
    <row r="23" spans="1:7" ht="12.75">
      <c r="A23" s="97" t="s">
        <v>46</v>
      </c>
      <c r="B23" s="97" t="s">
        <v>0</v>
      </c>
      <c r="C23" s="171" t="s">
        <v>28</v>
      </c>
      <c r="D23" s="97" t="s">
        <v>4</v>
      </c>
      <c r="E23" s="98" t="s">
        <v>114</v>
      </c>
      <c r="F23" s="99" t="s">
        <v>115</v>
      </c>
      <c r="G23" s="99" t="s">
        <v>116</v>
      </c>
    </row>
    <row r="24" spans="1:7" ht="12.75">
      <c r="A24" s="100"/>
      <c r="B24" s="100"/>
      <c r="C24" s="172" t="s">
        <v>48</v>
      </c>
      <c r="D24" s="100" t="s">
        <v>48</v>
      </c>
      <c r="E24" s="101"/>
      <c r="F24" s="102" t="s">
        <v>48</v>
      </c>
      <c r="G24" s="102" t="s">
        <v>48</v>
      </c>
    </row>
    <row r="25" spans="1:7" ht="12.75">
      <c r="A25" s="100"/>
      <c r="B25" s="136"/>
      <c r="C25" s="172" t="s">
        <v>48</v>
      </c>
      <c r="D25" s="100" t="s">
        <v>48</v>
      </c>
      <c r="E25" s="101"/>
      <c r="F25" s="102" t="s">
        <v>48</v>
      </c>
      <c r="G25" s="102" t="s">
        <v>48</v>
      </c>
    </row>
    <row r="26" spans="1:7" ht="12.75">
      <c r="A26" s="441" t="s">
        <v>117</v>
      </c>
      <c r="B26" s="442"/>
      <c r="C26" s="442"/>
      <c r="D26" s="442"/>
      <c r="E26" s="442"/>
      <c r="F26" s="443"/>
      <c r="G26" s="103" t="s">
        <v>48</v>
      </c>
    </row>
    <row r="27" spans="1:7" ht="12.75">
      <c r="A27" s="104"/>
      <c r="B27" s="105"/>
      <c r="C27" s="173"/>
      <c r="D27" s="106"/>
      <c r="E27" s="107"/>
      <c r="F27" s="108"/>
      <c r="G27" s="109"/>
    </row>
    <row r="28" spans="1:7" ht="12.75">
      <c r="A28" s="438" t="s">
        <v>118</v>
      </c>
      <c r="B28" s="439"/>
      <c r="C28" s="439"/>
      <c r="D28" s="439"/>
      <c r="E28" s="439"/>
      <c r="F28" s="439"/>
      <c r="G28" s="440"/>
    </row>
    <row r="29" spans="1:7" ht="12.75">
      <c r="A29" s="97" t="s">
        <v>46</v>
      </c>
      <c r="B29" s="97" t="s">
        <v>0</v>
      </c>
      <c r="C29" s="171" t="s">
        <v>28</v>
      </c>
      <c r="D29" s="97" t="s">
        <v>4</v>
      </c>
      <c r="E29" s="98" t="s">
        <v>114</v>
      </c>
      <c r="F29" s="99" t="s">
        <v>115</v>
      </c>
      <c r="G29" s="99" t="s">
        <v>116</v>
      </c>
    </row>
    <row r="30" spans="1:7" ht="26.25" customHeight="1">
      <c r="A30" s="100" t="s">
        <v>55</v>
      </c>
      <c r="B30" s="100">
        <v>90776</v>
      </c>
      <c r="C30" s="172" t="s">
        <v>98</v>
      </c>
      <c r="D30" s="100" t="s">
        <v>32</v>
      </c>
      <c r="E30" s="101">
        <v>0.41</v>
      </c>
      <c r="F30" s="102">
        <v>23.07</v>
      </c>
      <c r="G30" s="102">
        <f>E30*F30</f>
        <v>9.4587</v>
      </c>
    </row>
    <row r="31" spans="1:7" ht="12.75">
      <c r="A31" s="100" t="s">
        <v>55</v>
      </c>
      <c r="B31" s="100">
        <v>88316</v>
      </c>
      <c r="C31" s="172" t="s">
        <v>58</v>
      </c>
      <c r="D31" s="100" t="s">
        <v>32</v>
      </c>
      <c r="E31" s="101">
        <v>1.64</v>
      </c>
      <c r="F31" s="102">
        <v>21.29</v>
      </c>
      <c r="G31" s="102">
        <f>E31*F31</f>
        <v>34.9156</v>
      </c>
    </row>
    <row r="32" spans="1:7" ht="12.75">
      <c r="A32" s="100" t="s">
        <v>55</v>
      </c>
      <c r="B32" s="100">
        <v>88309</v>
      </c>
      <c r="C32" s="172" t="s">
        <v>60</v>
      </c>
      <c r="D32" s="100" t="s">
        <v>32</v>
      </c>
      <c r="E32" s="101">
        <v>0.41</v>
      </c>
      <c r="F32" s="102">
        <v>28.59</v>
      </c>
      <c r="G32" s="102">
        <f>E32*F32</f>
        <v>11.7219</v>
      </c>
    </row>
    <row r="33" spans="1:7" ht="24">
      <c r="A33" s="100" t="s">
        <v>55</v>
      </c>
      <c r="B33" s="100">
        <v>88243</v>
      </c>
      <c r="C33" s="172" t="s">
        <v>57</v>
      </c>
      <c r="D33" s="100" t="s">
        <v>32</v>
      </c>
      <c r="E33" s="101">
        <v>0.41</v>
      </c>
      <c r="F33" s="102">
        <v>22.44</v>
      </c>
      <c r="G33" s="102">
        <f>E33*F33</f>
        <v>9.2004</v>
      </c>
    </row>
    <row r="34" spans="1:7" ht="12.75">
      <c r="A34" s="100" t="s">
        <v>55</v>
      </c>
      <c r="B34" s="100">
        <v>88270</v>
      </c>
      <c r="C34" s="172" t="s">
        <v>94</v>
      </c>
      <c r="D34" s="100" t="s">
        <v>32</v>
      </c>
      <c r="E34" s="101">
        <v>0.41</v>
      </c>
      <c r="F34" s="102">
        <v>28.59</v>
      </c>
      <c r="G34" s="102">
        <f>E34*F34</f>
        <v>11.7219</v>
      </c>
    </row>
    <row r="35" spans="1:7" ht="12.75">
      <c r="A35" s="441" t="s">
        <v>117</v>
      </c>
      <c r="B35" s="442"/>
      <c r="C35" s="442"/>
      <c r="D35" s="442"/>
      <c r="E35" s="442"/>
      <c r="F35" s="443"/>
      <c r="G35" s="103">
        <f>SUM(G30:G34)</f>
        <v>77.0185</v>
      </c>
    </row>
    <row r="36" spans="1:7" ht="12.75">
      <c r="A36" s="104"/>
      <c r="B36" s="105"/>
      <c r="C36" s="174"/>
      <c r="D36" s="105"/>
      <c r="E36" s="110"/>
      <c r="F36" s="111"/>
      <c r="G36" s="109"/>
    </row>
    <row r="37" spans="1:7" ht="12.75">
      <c r="A37" s="438" t="s">
        <v>119</v>
      </c>
      <c r="B37" s="439"/>
      <c r="C37" s="439"/>
      <c r="D37" s="439"/>
      <c r="E37" s="439"/>
      <c r="F37" s="439"/>
      <c r="G37" s="440"/>
    </row>
    <row r="38" spans="1:7" ht="12.75">
      <c r="A38" s="97" t="s">
        <v>46</v>
      </c>
      <c r="B38" s="97" t="s">
        <v>0</v>
      </c>
      <c r="C38" s="171" t="s">
        <v>28</v>
      </c>
      <c r="D38" s="97" t="s">
        <v>4</v>
      </c>
      <c r="E38" s="98" t="s">
        <v>114</v>
      </c>
      <c r="F38" s="99" t="s">
        <v>115</v>
      </c>
      <c r="G38" s="99" t="s">
        <v>116</v>
      </c>
    </row>
    <row r="39" spans="1:7" ht="12.75">
      <c r="A39" s="100"/>
      <c r="B39" s="100"/>
      <c r="C39" s="172" t="s">
        <v>48</v>
      </c>
      <c r="D39" s="100" t="s">
        <v>48</v>
      </c>
      <c r="E39" s="101"/>
      <c r="F39" s="102" t="s">
        <v>48</v>
      </c>
      <c r="G39" s="102" t="s">
        <v>48</v>
      </c>
    </row>
    <row r="40" spans="1:7" ht="12.75">
      <c r="A40" s="100"/>
      <c r="B40" s="100"/>
      <c r="C40" s="172" t="s">
        <v>48</v>
      </c>
      <c r="D40" s="100" t="s">
        <v>48</v>
      </c>
      <c r="E40" s="101"/>
      <c r="F40" s="102" t="s">
        <v>48</v>
      </c>
      <c r="G40" s="102" t="s">
        <v>48</v>
      </c>
    </row>
    <row r="41" spans="1:7" ht="12.75">
      <c r="A41" s="441" t="s">
        <v>117</v>
      </c>
      <c r="B41" s="442" t="s">
        <v>117</v>
      </c>
      <c r="C41" s="442"/>
      <c r="D41" s="442"/>
      <c r="E41" s="442"/>
      <c r="F41" s="443"/>
      <c r="G41" s="103">
        <v>0</v>
      </c>
    </row>
    <row r="42" spans="1:7" ht="13.5" thickBot="1">
      <c r="A42" s="104"/>
      <c r="B42" s="105"/>
      <c r="C42" s="175"/>
      <c r="D42" s="112"/>
      <c r="E42" s="113"/>
      <c r="F42" s="342"/>
      <c r="G42" s="114"/>
    </row>
    <row r="43" spans="1:7" ht="13.5" thickBot="1">
      <c r="A43" s="444" t="s">
        <v>21</v>
      </c>
      <c r="B43" s="445"/>
      <c r="C43" s="445"/>
      <c r="D43" s="445"/>
      <c r="E43" s="445"/>
      <c r="F43" s="446"/>
      <c r="G43" s="334">
        <f>G41+G35</f>
        <v>77.0185</v>
      </c>
    </row>
    <row r="46" spans="1:7" ht="12.75">
      <c r="A46" s="310" t="s">
        <v>0</v>
      </c>
      <c r="B46" s="199" t="s">
        <v>12</v>
      </c>
      <c r="C46" s="447" t="s">
        <v>1</v>
      </c>
      <c r="D46" s="447"/>
      <c r="E46" s="447"/>
      <c r="F46" s="447"/>
      <c r="G46" s="94" t="s">
        <v>2</v>
      </c>
    </row>
    <row r="47" spans="1:9" ht="45.75" customHeight="1">
      <c r="A47" s="316" t="s">
        <v>287</v>
      </c>
      <c r="B47" s="95" t="s">
        <v>255</v>
      </c>
      <c r="C47" s="448" t="s">
        <v>345</v>
      </c>
      <c r="D47" s="449"/>
      <c r="E47" s="449"/>
      <c r="F47" s="195">
        <f>G66</f>
        <v>1669.86462</v>
      </c>
      <c r="G47" s="96" t="s">
        <v>254</v>
      </c>
      <c r="I47" s="117"/>
    </row>
    <row r="48" spans="1:7" ht="12.75">
      <c r="A48" s="438" t="s">
        <v>113</v>
      </c>
      <c r="B48" s="439"/>
      <c r="C48" s="439"/>
      <c r="D48" s="439"/>
      <c r="E48" s="439"/>
      <c r="F48" s="439"/>
      <c r="G48" s="440"/>
    </row>
    <row r="49" spans="1:7" ht="12.75">
      <c r="A49" s="97" t="s">
        <v>46</v>
      </c>
      <c r="B49" s="97" t="s">
        <v>0</v>
      </c>
      <c r="C49" s="171" t="s">
        <v>28</v>
      </c>
      <c r="D49" s="97" t="s">
        <v>4</v>
      </c>
      <c r="E49" s="98" t="s">
        <v>114</v>
      </c>
      <c r="F49" s="99" t="s">
        <v>115</v>
      </c>
      <c r="G49" s="99" t="s">
        <v>116</v>
      </c>
    </row>
    <row r="50" spans="1:7" ht="36">
      <c r="A50" s="100" t="s">
        <v>55</v>
      </c>
      <c r="B50" s="100">
        <v>39262</v>
      </c>
      <c r="C50" s="172" t="s">
        <v>317</v>
      </c>
      <c r="D50" s="100" t="s">
        <v>52</v>
      </c>
      <c r="E50" s="101">
        <v>30</v>
      </c>
      <c r="F50" s="102">
        <v>55.25</v>
      </c>
      <c r="G50" s="102">
        <f>E50*F50</f>
        <v>1657.5</v>
      </c>
    </row>
    <row r="51" spans="1:7" ht="24">
      <c r="A51" s="100" t="s">
        <v>55</v>
      </c>
      <c r="B51" s="136">
        <v>21127</v>
      </c>
      <c r="C51" s="172" t="s">
        <v>321</v>
      </c>
      <c r="D51" s="100" t="s">
        <v>49</v>
      </c>
      <c r="E51" s="101">
        <v>0.26999999999999996</v>
      </c>
      <c r="F51" s="102">
        <v>4.12</v>
      </c>
      <c r="G51" s="102">
        <f>E51*F51</f>
        <v>1.1123999999999998</v>
      </c>
    </row>
    <row r="52" spans="1:7" ht="12.75">
      <c r="A52" s="441" t="s">
        <v>117</v>
      </c>
      <c r="B52" s="442"/>
      <c r="C52" s="442"/>
      <c r="D52" s="442"/>
      <c r="E52" s="442"/>
      <c r="F52" s="443"/>
      <c r="G52" s="103">
        <f>SUM(G50:G51)</f>
        <v>1658.6124</v>
      </c>
    </row>
    <row r="53" spans="1:7" ht="12.75">
      <c r="A53" s="104"/>
      <c r="B53" s="105"/>
      <c r="C53" s="173"/>
      <c r="D53" s="106"/>
      <c r="E53" s="107"/>
      <c r="F53" s="108"/>
      <c r="G53" s="109"/>
    </row>
    <row r="54" spans="1:7" ht="12.75">
      <c r="A54" s="438" t="s">
        <v>118</v>
      </c>
      <c r="B54" s="439"/>
      <c r="C54" s="439"/>
      <c r="D54" s="439"/>
      <c r="E54" s="439"/>
      <c r="F54" s="439"/>
      <c r="G54" s="440"/>
    </row>
    <row r="55" spans="1:7" ht="12.75">
      <c r="A55" s="97" t="s">
        <v>46</v>
      </c>
      <c r="B55" s="97" t="s">
        <v>0</v>
      </c>
      <c r="C55" s="171" t="s">
        <v>28</v>
      </c>
      <c r="D55" s="97" t="s">
        <v>4</v>
      </c>
      <c r="E55" s="98" t="s">
        <v>114</v>
      </c>
      <c r="F55" s="99" t="s">
        <v>115</v>
      </c>
      <c r="G55" s="99" t="s">
        <v>116</v>
      </c>
    </row>
    <row r="56" spans="1:7" ht="12.75">
      <c r="A56" s="100" t="s">
        <v>55</v>
      </c>
      <c r="B56" s="100">
        <v>88264</v>
      </c>
      <c r="C56" s="172" t="s">
        <v>59</v>
      </c>
      <c r="D56" s="100" t="s">
        <v>32</v>
      </c>
      <c r="E56" s="101">
        <v>0.219</v>
      </c>
      <c r="F56" s="102">
        <v>28.92</v>
      </c>
      <c r="G56" s="102">
        <f>E56*F56</f>
        <v>6.333480000000001</v>
      </c>
    </row>
    <row r="57" spans="1:7" ht="24">
      <c r="A57" s="100" t="s">
        <v>55</v>
      </c>
      <c r="B57" s="100">
        <v>88247</v>
      </c>
      <c r="C57" s="172" t="s">
        <v>90</v>
      </c>
      <c r="D57" s="100" t="s">
        <v>32</v>
      </c>
      <c r="E57" s="101">
        <v>0.219</v>
      </c>
      <c r="F57" s="102">
        <v>22.46</v>
      </c>
      <c r="G57" s="102">
        <f>E57*F57</f>
        <v>4.918740000000001</v>
      </c>
    </row>
    <row r="58" spans="1:7" ht="12.75">
      <c r="A58" s="441" t="s">
        <v>117</v>
      </c>
      <c r="B58" s="442"/>
      <c r="C58" s="442"/>
      <c r="D58" s="442"/>
      <c r="E58" s="442"/>
      <c r="F58" s="443"/>
      <c r="G58" s="103">
        <f>SUM(G56:G57)</f>
        <v>11.252220000000001</v>
      </c>
    </row>
    <row r="59" spans="1:7" ht="12.75">
      <c r="A59" s="104"/>
      <c r="B59" s="105"/>
      <c r="C59" s="174"/>
      <c r="D59" s="105"/>
      <c r="E59" s="110"/>
      <c r="F59" s="111"/>
      <c r="G59" s="109"/>
    </row>
    <row r="60" spans="1:7" ht="12.75">
      <c r="A60" s="438" t="s">
        <v>119</v>
      </c>
      <c r="B60" s="439"/>
      <c r="C60" s="439"/>
      <c r="D60" s="439"/>
      <c r="E60" s="439"/>
      <c r="F60" s="439"/>
      <c r="G60" s="440"/>
    </row>
    <row r="61" spans="1:7" ht="12.75">
      <c r="A61" s="97" t="s">
        <v>46</v>
      </c>
      <c r="B61" s="97" t="s">
        <v>0</v>
      </c>
      <c r="C61" s="171" t="s">
        <v>28</v>
      </c>
      <c r="D61" s="97" t="s">
        <v>4</v>
      </c>
      <c r="E61" s="98" t="s">
        <v>114</v>
      </c>
      <c r="F61" s="99" t="s">
        <v>115</v>
      </c>
      <c r="G61" s="99" t="s">
        <v>116</v>
      </c>
    </row>
    <row r="62" spans="1:7" ht="12.75">
      <c r="A62" s="100"/>
      <c r="B62" s="100"/>
      <c r="C62" s="172" t="s">
        <v>48</v>
      </c>
      <c r="D62" s="100" t="s">
        <v>48</v>
      </c>
      <c r="E62" s="101"/>
      <c r="F62" s="102" t="s">
        <v>48</v>
      </c>
      <c r="G62" s="102" t="s">
        <v>48</v>
      </c>
    </row>
    <row r="63" spans="1:7" ht="12.75">
      <c r="A63" s="100"/>
      <c r="B63" s="100"/>
      <c r="C63" s="172" t="s">
        <v>48</v>
      </c>
      <c r="D63" s="100" t="s">
        <v>48</v>
      </c>
      <c r="E63" s="101"/>
      <c r="F63" s="102" t="s">
        <v>48</v>
      </c>
      <c r="G63" s="102" t="s">
        <v>48</v>
      </c>
    </row>
    <row r="64" spans="1:7" ht="12.75">
      <c r="A64" s="441" t="s">
        <v>117</v>
      </c>
      <c r="B64" s="442" t="s">
        <v>117</v>
      </c>
      <c r="C64" s="442"/>
      <c r="D64" s="442"/>
      <c r="E64" s="442"/>
      <c r="F64" s="443"/>
      <c r="G64" s="103">
        <v>0</v>
      </c>
    </row>
    <row r="65" spans="1:7" ht="13.5" thickBot="1">
      <c r="A65" s="104"/>
      <c r="B65" s="105"/>
      <c r="C65" s="175"/>
      <c r="D65" s="112"/>
      <c r="E65" s="113"/>
      <c r="F65" s="342"/>
      <c r="G65" s="114"/>
    </row>
    <row r="66" spans="1:7" ht="13.5" thickBot="1">
      <c r="A66" s="444" t="s">
        <v>21</v>
      </c>
      <c r="B66" s="445"/>
      <c r="C66" s="445"/>
      <c r="D66" s="445"/>
      <c r="E66" s="445"/>
      <c r="F66" s="446"/>
      <c r="G66" s="334">
        <f>G52+G58+G64</f>
        <v>1669.86462</v>
      </c>
    </row>
    <row r="69" spans="1:7" ht="12.75">
      <c r="A69" s="310" t="s">
        <v>0</v>
      </c>
      <c r="B69" s="199" t="s">
        <v>12</v>
      </c>
      <c r="C69" s="447" t="s">
        <v>1</v>
      </c>
      <c r="D69" s="447"/>
      <c r="E69" s="447"/>
      <c r="F69" s="447"/>
      <c r="G69" s="94" t="s">
        <v>2</v>
      </c>
    </row>
    <row r="70" spans="1:9" ht="45.75" customHeight="1">
      <c r="A70" s="316" t="s">
        <v>288</v>
      </c>
      <c r="B70" s="95" t="s">
        <v>256</v>
      </c>
      <c r="C70" s="448" t="s">
        <v>346</v>
      </c>
      <c r="D70" s="449"/>
      <c r="E70" s="449"/>
      <c r="F70" s="195">
        <f>G92</f>
        <v>370.30300000000005</v>
      </c>
      <c r="G70" s="96" t="s">
        <v>254</v>
      </c>
      <c r="I70" s="117"/>
    </row>
    <row r="71" spans="1:7" ht="12.75">
      <c r="A71" s="450" t="s">
        <v>113</v>
      </c>
      <c r="B71" s="451"/>
      <c r="C71" s="451"/>
      <c r="D71" s="451"/>
      <c r="E71" s="451"/>
      <c r="F71" s="451"/>
      <c r="G71" s="452"/>
    </row>
    <row r="72" spans="1:7" ht="12.75">
      <c r="A72" s="97" t="s">
        <v>46</v>
      </c>
      <c r="B72" s="97" t="s">
        <v>0</v>
      </c>
      <c r="C72" s="171" t="s">
        <v>28</v>
      </c>
      <c r="D72" s="97" t="s">
        <v>4</v>
      </c>
      <c r="E72" s="98" t="s">
        <v>114</v>
      </c>
      <c r="F72" s="99" t="s">
        <v>115</v>
      </c>
      <c r="G72" s="99" t="s">
        <v>116</v>
      </c>
    </row>
    <row r="73" spans="1:7" ht="12.75">
      <c r="A73" s="100"/>
      <c r="B73" s="100"/>
      <c r="C73" s="172" t="s">
        <v>48</v>
      </c>
      <c r="D73" s="100" t="s">
        <v>48</v>
      </c>
      <c r="E73" s="101"/>
      <c r="F73" s="102" t="s">
        <v>48</v>
      </c>
      <c r="G73" s="102" t="s">
        <v>48</v>
      </c>
    </row>
    <row r="74" spans="1:7" ht="12.75">
      <c r="A74" s="136"/>
      <c r="B74" s="136"/>
      <c r="C74" s="172" t="s">
        <v>48</v>
      </c>
      <c r="D74" s="100" t="s">
        <v>48</v>
      </c>
      <c r="E74" s="101"/>
      <c r="F74" s="102" t="s">
        <v>48</v>
      </c>
      <c r="G74" s="102" t="s">
        <v>48</v>
      </c>
    </row>
    <row r="75" spans="1:7" ht="12.75">
      <c r="A75" s="441" t="s">
        <v>117</v>
      </c>
      <c r="B75" s="442"/>
      <c r="C75" s="442"/>
      <c r="D75" s="442"/>
      <c r="E75" s="442"/>
      <c r="F75" s="443"/>
      <c r="G75" s="103">
        <v>0</v>
      </c>
    </row>
    <row r="76" spans="1:7" ht="12.75">
      <c r="A76" s="104"/>
      <c r="B76" s="105"/>
      <c r="C76" s="173"/>
      <c r="D76" s="106"/>
      <c r="E76" s="107"/>
      <c r="F76" s="108"/>
      <c r="G76" s="109"/>
    </row>
    <row r="77" spans="1:7" ht="12.75">
      <c r="A77" s="438" t="s">
        <v>118</v>
      </c>
      <c r="B77" s="439"/>
      <c r="C77" s="439"/>
      <c r="D77" s="439"/>
      <c r="E77" s="439"/>
      <c r="F77" s="439"/>
      <c r="G77" s="440"/>
    </row>
    <row r="78" spans="1:7" ht="12.75">
      <c r="A78" s="97" t="s">
        <v>46</v>
      </c>
      <c r="B78" s="97" t="s">
        <v>0</v>
      </c>
      <c r="C78" s="171" t="s">
        <v>28</v>
      </c>
      <c r="D78" s="97" t="s">
        <v>4</v>
      </c>
      <c r="E78" s="98" t="s">
        <v>114</v>
      </c>
      <c r="F78" s="99" t="s">
        <v>115</v>
      </c>
      <c r="G78" s="99" t="s">
        <v>116</v>
      </c>
    </row>
    <row r="79" spans="1:7" ht="12.75">
      <c r="A79" s="100"/>
      <c r="B79" s="100"/>
      <c r="C79" s="172" t="s">
        <v>48</v>
      </c>
      <c r="D79" s="100" t="s">
        <v>48</v>
      </c>
      <c r="E79" s="101"/>
      <c r="F79" s="102" t="s">
        <v>48</v>
      </c>
      <c r="G79" s="102" t="s">
        <v>48</v>
      </c>
    </row>
    <row r="80" spans="1:7" ht="12.75">
      <c r="A80" s="100"/>
      <c r="B80" s="100"/>
      <c r="C80" s="172" t="s">
        <v>48</v>
      </c>
      <c r="D80" s="100" t="s">
        <v>48</v>
      </c>
      <c r="E80" s="101"/>
      <c r="F80" s="102" t="s">
        <v>48</v>
      </c>
      <c r="G80" s="102" t="s">
        <v>48</v>
      </c>
    </row>
    <row r="81" spans="1:7" ht="12.75">
      <c r="A81" s="441" t="s">
        <v>117</v>
      </c>
      <c r="B81" s="442"/>
      <c r="C81" s="442"/>
      <c r="D81" s="442"/>
      <c r="E81" s="442"/>
      <c r="F81" s="443"/>
      <c r="G81" s="103">
        <v>0</v>
      </c>
    </row>
    <row r="82" spans="1:7" ht="12.75">
      <c r="A82" s="104"/>
      <c r="B82" s="105"/>
      <c r="C82" s="174"/>
      <c r="D82" s="105"/>
      <c r="E82" s="110"/>
      <c r="F82" s="111"/>
      <c r="G82" s="109"/>
    </row>
    <row r="83" spans="1:7" ht="12.75">
      <c r="A83" s="438" t="s">
        <v>119</v>
      </c>
      <c r="B83" s="439"/>
      <c r="C83" s="439"/>
      <c r="D83" s="439"/>
      <c r="E83" s="439"/>
      <c r="F83" s="439"/>
      <c r="G83" s="440"/>
    </row>
    <row r="84" spans="1:7" ht="12.75">
      <c r="A84" s="97" t="s">
        <v>46</v>
      </c>
      <c r="B84" s="97" t="s">
        <v>0</v>
      </c>
      <c r="C84" s="171" t="s">
        <v>28</v>
      </c>
      <c r="D84" s="97" t="s">
        <v>4</v>
      </c>
      <c r="E84" s="98" t="s">
        <v>114</v>
      </c>
      <c r="F84" s="99" t="s">
        <v>115</v>
      </c>
      <c r="G84" s="99" t="s">
        <v>116</v>
      </c>
    </row>
    <row r="85" spans="1:7" ht="36">
      <c r="A85" s="136" t="s">
        <v>55</v>
      </c>
      <c r="B85" s="136">
        <v>102623</v>
      </c>
      <c r="C85" s="172" t="s">
        <v>268</v>
      </c>
      <c r="D85" s="100" t="s">
        <v>4</v>
      </c>
      <c r="E85" s="101">
        <v>0.2</v>
      </c>
      <c r="F85" s="102">
        <v>986.26</v>
      </c>
      <c r="G85" s="102">
        <f>E85*F85</f>
        <v>197.252</v>
      </c>
    </row>
    <row r="86" spans="1:7" ht="36">
      <c r="A86" s="136" t="s">
        <v>55</v>
      </c>
      <c r="B86" s="136">
        <v>89714</v>
      </c>
      <c r="C86" s="172" t="s">
        <v>74</v>
      </c>
      <c r="D86" s="100" t="s">
        <v>36</v>
      </c>
      <c r="E86" s="101">
        <v>3</v>
      </c>
      <c r="F86" s="102">
        <v>38.38</v>
      </c>
      <c r="G86" s="102">
        <f>E86*F86</f>
        <v>115.14000000000001</v>
      </c>
    </row>
    <row r="87" spans="1:7" ht="36">
      <c r="A87" s="136" t="s">
        <v>55</v>
      </c>
      <c r="B87" s="136">
        <v>89355</v>
      </c>
      <c r="C87" s="172" t="s">
        <v>71</v>
      </c>
      <c r="D87" s="100" t="s">
        <v>36</v>
      </c>
      <c r="E87" s="101">
        <v>1.5</v>
      </c>
      <c r="F87" s="102">
        <v>20.79</v>
      </c>
      <c r="G87" s="102">
        <f>E87*F87</f>
        <v>31.185</v>
      </c>
    </row>
    <row r="88" spans="1:7" ht="24">
      <c r="A88" s="136" t="s">
        <v>55</v>
      </c>
      <c r="B88" s="136">
        <v>90371</v>
      </c>
      <c r="C88" s="172" t="s">
        <v>307</v>
      </c>
      <c r="D88" s="100" t="s">
        <v>4</v>
      </c>
      <c r="E88" s="101">
        <v>0.2</v>
      </c>
      <c r="F88" s="102">
        <v>35.63</v>
      </c>
      <c r="G88" s="102">
        <f>E88*F88</f>
        <v>7.126000000000001</v>
      </c>
    </row>
    <row r="89" spans="1:7" ht="24">
      <c r="A89" s="136" t="s">
        <v>55</v>
      </c>
      <c r="B89" s="136">
        <v>94795</v>
      </c>
      <c r="C89" s="172" t="s">
        <v>308</v>
      </c>
      <c r="D89" s="100" t="s">
        <v>4</v>
      </c>
      <c r="E89" s="101">
        <v>0.2</v>
      </c>
      <c r="F89" s="102">
        <v>98</v>
      </c>
      <c r="G89" s="102">
        <f>E89*F89</f>
        <v>19.6</v>
      </c>
    </row>
    <row r="90" spans="1:7" ht="12.75">
      <c r="A90" s="441" t="s">
        <v>117</v>
      </c>
      <c r="B90" s="442" t="s">
        <v>117</v>
      </c>
      <c r="C90" s="442"/>
      <c r="D90" s="442"/>
      <c r="E90" s="442"/>
      <c r="F90" s="443"/>
      <c r="G90" s="103">
        <f>SUM(G85:G89)</f>
        <v>370.30300000000005</v>
      </c>
    </row>
    <row r="91" spans="1:7" ht="13.5" thickBot="1">
      <c r="A91" s="104"/>
      <c r="B91" s="105"/>
      <c r="C91" s="175"/>
      <c r="D91" s="112"/>
      <c r="E91" s="113"/>
      <c r="F91" s="342"/>
      <c r="G91" s="335"/>
    </row>
    <row r="92" spans="1:7" ht="13.5" thickBot="1">
      <c r="A92" s="444" t="s">
        <v>21</v>
      </c>
      <c r="B92" s="445"/>
      <c r="C92" s="445"/>
      <c r="D92" s="445"/>
      <c r="E92" s="445"/>
      <c r="F92" s="446"/>
      <c r="G92" s="115">
        <f>G90+G81+G75</f>
        <v>370.30300000000005</v>
      </c>
    </row>
    <row r="95" spans="1:7" ht="12.75">
      <c r="A95" s="310" t="s">
        <v>0</v>
      </c>
      <c r="B95" s="199" t="s">
        <v>12</v>
      </c>
      <c r="C95" s="447" t="s">
        <v>1</v>
      </c>
      <c r="D95" s="447"/>
      <c r="E95" s="447"/>
      <c r="F95" s="447"/>
      <c r="G95" s="94" t="s">
        <v>2</v>
      </c>
    </row>
    <row r="96" spans="1:7" ht="45.75" customHeight="1">
      <c r="A96" s="316" t="s">
        <v>289</v>
      </c>
      <c r="B96" s="95" t="s">
        <v>258</v>
      </c>
      <c r="C96" s="448" t="s">
        <v>347</v>
      </c>
      <c r="D96" s="449"/>
      <c r="E96" s="449"/>
      <c r="F96" s="195">
        <f>G115</f>
        <v>1038</v>
      </c>
      <c r="G96" s="96" t="s">
        <v>254</v>
      </c>
    </row>
    <row r="97" spans="1:7" ht="12.75">
      <c r="A97" s="450" t="s">
        <v>113</v>
      </c>
      <c r="B97" s="451"/>
      <c r="C97" s="451"/>
      <c r="D97" s="451"/>
      <c r="E97" s="451"/>
      <c r="F97" s="451"/>
      <c r="G97" s="452"/>
    </row>
    <row r="98" spans="1:7" ht="12.75">
      <c r="A98" s="97" t="s">
        <v>46</v>
      </c>
      <c r="B98" s="97" t="s">
        <v>0</v>
      </c>
      <c r="C98" s="171" t="s">
        <v>28</v>
      </c>
      <c r="D98" s="97" t="s">
        <v>4</v>
      </c>
      <c r="E98" s="98" t="s">
        <v>114</v>
      </c>
      <c r="F98" s="99" t="s">
        <v>115</v>
      </c>
      <c r="G98" s="99" t="s">
        <v>116</v>
      </c>
    </row>
    <row r="99" spans="1:7" ht="12.75">
      <c r="A99" s="100"/>
      <c r="B99" s="100"/>
      <c r="C99" s="172" t="s">
        <v>48</v>
      </c>
      <c r="D99" s="100" t="s">
        <v>48</v>
      </c>
      <c r="E99" s="101"/>
      <c r="F99" s="102" t="s">
        <v>48</v>
      </c>
      <c r="G99" s="102" t="s">
        <v>48</v>
      </c>
    </row>
    <row r="100" spans="1:7" ht="12.75">
      <c r="A100" s="136"/>
      <c r="B100" s="136"/>
      <c r="C100" s="172" t="s">
        <v>48</v>
      </c>
      <c r="D100" s="100" t="s">
        <v>48</v>
      </c>
      <c r="E100" s="101"/>
      <c r="F100" s="102" t="s">
        <v>48</v>
      </c>
      <c r="G100" s="102" t="s">
        <v>48</v>
      </c>
    </row>
    <row r="101" spans="1:7" ht="12.75">
      <c r="A101" s="441" t="s">
        <v>117</v>
      </c>
      <c r="B101" s="442"/>
      <c r="C101" s="442"/>
      <c r="D101" s="442"/>
      <c r="E101" s="442"/>
      <c r="F101" s="443"/>
      <c r="G101" s="103">
        <v>0</v>
      </c>
    </row>
    <row r="102" spans="1:7" ht="12.75">
      <c r="A102" s="104"/>
      <c r="B102" s="105"/>
      <c r="C102" s="173"/>
      <c r="D102" s="106"/>
      <c r="E102" s="107"/>
      <c r="F102" s="108"/>
      <c r="G102" s="109"/>
    </row>
    <row r="103" spans="1:7" ht="12.75">
      <c r="A103" s="438" t="s">
        <v>118</v>
      </c>
      <c r="B103" s="439"/>
      <c r="C103" s="439"/>
      <c r="D103" s="439"/>
      <c r="E103" s="439"/>
      <c r="F103" s="439"/>
      <c r="G103" s="440"/>
    </row>
    <row r="104" spans="1:7" ht="12.75">
      <c r="A104" s="97" t="s">
        <v>46</v>
      </c>
      <c r="B104" s="97" t="s">
        <v>0</v>
      </c>
      <c r="C104" s="171" t="s">
        <v>28</v>
      </c>
      <c r="D104" s="97" t="s">
        <v>4</v>
      </c>
      <c r="E104" s="98" t="s">
        <v>114</v>
      </c>
      <c r="F104" s="99" t="s">
        <v>115</v>
      </c>
      <c r="G104" s="99" t="s">
        <v>116</v>
      </c>
    </row>
    <row r="105" spans="1:7" ht="12.75">
      <c r="A105" s="100"/>
      <c r="B105" s="100"/>
      <c r="C105" s="172" t="s">
        <v>48</v>
      </c>
      <c r="D105" s="100" t="s">
        <v>48</v>
      </c>
      <c r="E105" s="101"/>
      <c r="F105" s="102" t="s">
        <v>48</v>
      </c>
      <c r="G105" s="102" t="s">
        <v>48</v>
      </c>
    </row>
    <row r="106" spans="1:7" ht="12.75">
      <c r="A106" s="100"/>
      <c r="B106" s="100"/>
      <c r="C106" s="172" t="s">
        <v>48</v>
      </c>
      <c r="D106" s="100" t="s">
        <v>48</v>
      </c>
      <c r="E106" s="101"/>
      <c r="F106" s="102" t="s">
        <v>48</v>
      </c>
      <c r="G106" s="102" t="s">
        <v>48</v>
      </c>
    </row>
    <row r="107" spans="1:7" ht="12.75">
      <c r="A107" s="441" t="s">
        <v>117</v>
      </c>
      <c r="B107" s="442"/>
      <c r="C107" s="442"/>
      <c r="D107" s="442"/>
      <c r="E107" s="442"/>
      <c r="F107" s="443"/>
      <c r="G107" s="103">
        <v>0</v>
      </c>
    </row>
    <row r="108" spans="1:7" ht="12.75">
      <c r="A108" s="104"/>
      <c r="B108" s="105"/>
      <c r="C108" s="174"/>
      <c r="D108" s="105"/>
      <c r="E108" s="110"/>
      <c r="F108" s="111"/>
      <c r="G108" s="109"/>
    </row>
    <row r="109" spans="1:7" ht="12.75">
      <c r="A109" s="438" t="s">
        <v>119</v>
      </c>
      <c r="B109" s="439"/>
      <c r="C109" s="439"/>
      <c r="D109" s="439"/>
      <c r="E109" s="439"/>
      <c r="F109" s="439"/>
      <c r="G109" s="440"/>
    </row>
    <row r="110" spans="1:7" ht="12.75">
      <c r="A110" s="97" t="s">
        <v>46</v>
      </c>
      <c r="B110" s="97" t="s">
        <v>0</v>
      </c>
      <c r="C110" s="171" t="s">
        <v>28</v>
      </c>
      <c r="D110" s="97" t="s">
        <v>4</v>
      </c>
      <c r="E110" s="98" t="s">
        <v>114</v>
      </c>
      <c r="F110" s="99" t="s">
        <v>115</v>
      </c>
      <c r="G110" s="99" t="s">
        <v>116</v>
      </c>
    </row>
    <row r="111" spans="1:7" ht="48">
      <c r="A111" s="100" t="s">
        <v>55</v>
      </c>
      <c r="B111" s="100">
        <v>100950</v>
      </c>
      <c r="C111" s="172" t="s">
        <v>206</v>
      </c>
      <c r="D111" s="100" t="s">
        <v>66</v>
      </c>
      <c r="E111" s="101">
        <v>300</v>
      </c>
      <c r="F111" s="102">
        <v>3.46</v>
      </c>
      <c r="G111" s="102">
        <f>E111*F111</f>
        <v>1038</v>
      </c>
    </row>
    <row r="112" spans="1:7" ht="12.75">
      <c r="A112" s="100"/>
      <c r="B112" s="100"/>
      <c r="C112" s="172" t="s">
        <v>48</v>
      </c>
      <c r="D112" s="100" t="s">
        <v>48</v>
      </c>
      <c r="E112" s="101"/>
      <c r="F112" s="102" t="s">
        <v>48</v>
      </c>
      <c r="G112" s="102" t="s">
        <v>48</v>
      </c>
    </row>
    <row r="113" spans="1:7" ht="12.75">
      <c r="A113" s="441" t="s">
        <v>117</v>
      </c>
      <c r="B113" s="442" t="s">
        <v>117</v>
      </c>
      <c r="C113" s="442"/>
      <c r="D113" s="442"/>
      <c r="E113" s="442"/>
      <c r="F113" s="443"/>
      <c r="G113" s="103">
        <f>SUM(G111:G112)</f>
        <v>1038</v>
      </c>
    </row>
    <row r="114" spans="1:7" ht="13.5" thickBot="1">
      <c r="A114" s="104"/>
      <c r="B114" s="105"/>
      <c r="C114" s="175"/>
      <c r="D114" s="112"/>
      <c r="E114" s="113"/>
      <c r="F114" s="342"/>
      <c r="G114" s="114"/>
    </row>
    <row r="115" spans="1:7" ht="13.5" thickBot="1">
      <c r="A115" s="444" t="s">
        <v>21</v>
      </c>
      <c r="B115" s="445"/>
      <c r="C115" s="445"/>
      <c r="D115" s="445"/>
      <c r="E115" s="445"/>
      <c r="F115" s="446"/>
      <c r="G115" s="115">
        <f>G101+G107+G113</f>
        <v>1038</v>
      </c>
    </row>
    <row r="118" spans="1:7" ht="12.75">
      <c r="A118" s="310" t="s">
        <v>0</v>
      </c>
      <c r="B118" s="199" t="s">
        <v>12</v>
      </c>
      <c r="C118" s="447" t="s">
        <v>1</v>
      </c>
      <c r="D118" s="447"/>
      <c r="E118" s="447"/>
      <c r="F118" s="447"/>
      <c r="G118" s="94" t="s">
        <v>2</v>
      </c>
    </row>
    <row r="119" spans="1:7" ht="45.75" customHeight="1">
      <c r="A119" s="316" t="s">
        <v>290</v>
      </c>
      <c r="B119" s="95" t="s">
        <v>272</v>
      </c>
      <c r="C119" s="448" t="s">
        <v>348</v>
      </c>
      <c r="D119" s="449"/>
      <c r="E119" s="449"/>
      <c r="F119" s="195">
        <f>G141</f>
        <v>422.06049999999993</v>
      </c>
      <c r="G119" s="96" t="s">
        <v>56</v>
      </c>
    </row>
    <row r="120" spans="1:7" ht="12.75">
      <c r="A120" s="450" t="s">
        <v>113</v>
      </c>
      <c r="B120" s="451"/>
      <c r="C120" s="451"/>
      <c r="D120" s="451"/>
      <c r="E120" s="451"/>
      <c r="F120" s="451"/>
      <c r="G120" s="452"/>
    </row>
    <row r="121" spans="1:7" ht="12.75">
      <c r="A121" s="97" t="s">
        <v>46</v>
      </c>
      <c r="B121" s="97" t="s">
        <v>0</v>
      </c>
      <c r="C121" s="171" t="s">
        <v>28</v>
      </c>
      <c r="D121" s="97" t="s">
        <v>4</v>
      </c>
      <c r="E121" s="98" t="s">
        <v>114</v>
      </c>
      <c r="F121" s="99" t="s">
        <v>115</v>
      </c>
      <c r="G121" s="99" t="s">
        <v>116</v>
      </c>
    </row>
    <row r="122" spans="1:7" ht="36">
      <c r="A122" s="100" t="s">
        <v>55</v>
      </c>
      <c r="B122" s="100">
        <v>94962</v>
      </c>
      <c r="C122" s="172" t="s">
        <v>248</v>
      </c>
      <c r="D122" s="100" t="s">
        <v>35</v>
      </c>
      <c r="E122" s="101">
        <v>0.01</v>
      </c>
      <c r="F122" s="102">
        <v>496.91</v>
      </c>
      <c r="G122" s="102">
        <f>E122*F122</f>
        <v>4.9691</v>
      </c>
    </row>
    <row r="123" spans="1:7" ht="36">
      <c r="A123" s="100" t="s">
        <v>55</v>
      </c>
      <c r="B123" s="100">
        <v>4417</v>
      </c>
      <c r="C123" s="172" t="s">
        <v>333</v>
      </c>
      <c r="D123" s="100" t="s">
        <v>52</v>
      </c>
      <c r="E123" s="101">
        <v>1</v>
      </c>
      <c r="F123" s="102">
        <v>9.48</v>
      </c>
      <c r="G123" s="102">
        <f>E123*F123</f>
        <v>9.48</v>
      </c>
    </row>
    <row r="124" spans="1:7" ht="24">
      <c r="A124" s="100" t="s">
        <v>55</v>
      </c>
      <c r="B124" s="100">
        <v>4491</v>
      </c>
      <c r="C124" s="172" t="s">
        <v>330</v>
      </c>
      <c r="D124" s="100" t="s">
        <v>52</v>
      </c>
      <c r="E124" s="101">
        <v>4</v>
      </c>
      <c r="F124" s="102">
        <v>8.58</v>
      </c>
      <c r="G124" s="102">
        <f>E124*F124</f>
        <v>34.32</v>
      </c>
    </row>
    <row r="125" spans="1:7" ht="36">
      <c r="A125" s="100" t="s">
        <v>55</v>
      </c>
      <c r="B125" s="100">
        <v>4813</v>
      </c>
      <c r="C125" s="172" t="s">
        <v>413</v>
      </c>
      <c r="D125" s="100" t="s">
        <v>51</v>
      </c>
      <c r="E125" s="101">
        <v>1</v>
      </c>
      <c r="F125" s="102">
        <v>300</v>
      </c>
      <c r="G125" s="102">
        <f>E125*F125</f>
        <v>300</v>
      </c>
    </row>
    <row r="126" spans="1:7" ht="12.75">
      <c r="A126" s="100" t="s">
        <v>55</v>
      </c>
      <c r="B126" s="136">
        <v>5075</v>
      </c>
      <c r="C126" s="172" t="s">
        <v>331</v>
      </c>
      <c r="D126" s="100" t="s">
        <v>53</v>
      </c>
      <c r="E126" s="101">
        <v>0.11</v>
      </c>
      <c r="F126" s="102">
        <v>22.74</v>
      </c>
      <c r="G126" s="102">
        <f>E126*F126</f>
        <v>2.5014</v>
      </c>
    </row>
    <row r="127" spans="1:7" ht="12.75">
      <c r="A127" s="441" t="s">
        <v>117</v>
      </c>
      <c r="B127" s="442"/>
      <c r="C127" s="442"/>
      <c r="D127" s="442"/>
      <c r="E127" s="442"/>
      <c r="F127" s="443"/>
      <c r="G127" s="103">
        <f>SUM(G122:G126)</f>
        <v>351.27049999999997</v>
      </c>
    </row>
    <row r="128" spans="1:7" ht="12.75">
      <c r="A128" s="104"/>
      <c r="B128" s="105"/>
      <c r="C128" s="173"/>
      <c r="D128" s="106"/>
      <c r="E128" s="107"/>
      <c r="F128" s="108"/>
      <c r="G128" s="109"/>
    </row>
    <row r="129" spans="1:7" ht="12.75">
      <c r="A129" s="438" t="s">
        <v>118</v>
      </c>
      <c r="B129" s="439"/>
      <c r="C129" s="439"/>
      <c r="D129" s="439"/>
      <c r="E129" s="439"/>
      <c r="F129" s="439"/>
      <c r="G129" s="440"/>
    </row>
    <row r="130" spans="1:7" ht="12.75">
      <c r="A130" s="97" t="s">
        <v>46</v>
      </c>
      <c r="B130" s="97" t="s">
        <v>0</v>
      </c>
      <c r="C130" s="171" t="s">
        <v>28</v>
      </c>
      <c r="D130" s="97" t="s">
        <v>4</v>
      </c>
      <c r="E130" s="98" t="s">
        <v>114</v>
      </c>
      <c r="F130" s="99" t="s">
        <v>115</v>
      </c>
      <c r="G130" s="99" t="s">
        <v>116</v>
      </c>
    </row>
    <row r="131" spans="1:7" ht="24">
      <c r="A131" s="100" t="s">
        <v>55</v>
      </c>
      <c r="B131" s="100">
        <v>88262</v>
      </c>
      <c r="C131" s="172" t="s">
        <v>92</v>
      </c>
      <c r="D131" s="100" t="s">
        <v>32</v>
      </c>
      <c r="E131" s="101">
        <v>1</v>
      </c>
      <c r="F131" s="102">
        <v>28.21</v>
      </c>
      <c r="G131" s="102">
        <f>E131*F131</f>
        <v>28.21</v>
      </c>
    </row>
    <row r="132" spans="1:7" ht="12.75">
      <c r="A132" s="100" t="s">
        <v>55</v>
      </c>
      <c r="B132" s="100">
        <v>88316</v>
      </c>
      <c r="C132" s="172" t="s">
        <v>58</v>
      </c>
      <c r="D132" s="100" t="s">
        <v>32</v>
      </c>
      <c r="E132" s="101">
        <v>2</v>
      </c>
      <c r="F132" s="102">
        <v>21.29</v>
      </c>
      <c r="G132" s="102">
        <f>E132*F132</f>
        <v>42.58</v>
      </c>
    </row>
    <row r="133" spans="1:7" ht="12.75">
      <c r="A133" s="441" t="s">
        <v>117</v>
      </c>
      <c r="B133" s="442"/>
      <c r="C133" s="442"/>
      <c r="D133" s="442"/>
      <c r="E133" s="442"/>
      <c r="F133" s="443"/>
      <c r="G133" s="103">
        <f>SUM(G131:G132)</f>
        <v>70.78999999999999</v>
      </c>
    </row>
    <row r="134" spans="1:7" ht="12.75">
      <c r="A134" s="104"/>
      <c r="B134" s="105"/>
      <c r="C134" s="174"/>
      <c r="D134" s="105"/>
      <c r="E134" s="110"/>
      <c r="F134" s="111"/>
      <c r="G134" s="109"/>
    </row>
    <row r="135" spans="1:7" ht="12.75">
      <c r="A135" s="438" t="s">
        <v>119</v>
      </c>
      <c r="B135" s="439"/>
      <c r="C135" s="439"/>
      <c r="D135" s="439"/>
      <c r="E135" s="439"/>
      <c r="F135" s="439"/>
      <c r="G135" s="440"/>
    </row>
    <row r="136" spans="1:7" ht="12.75">
      <c r="A136" s="97" t="s">
        <v>46</v>
      </c>
      <c r="B136" s="97" t="s">
        <v>0</v>
      </c>
      <c r="C136" s="171" t="s">
        <v>28</v>
      </c>
      <c r="D136" s="97" t="s">
        <v>4</v>
      </c>
      <c r="E136" s="98" t="s">
        <v>114</v>
      </c>
      <c r="F136" s="99" t="s">
        <v>115</v>
      </c>
      <c r="G136" s="99" t="s">
        <v>116</v>
      </c>
    </row>
    <row r="137" spans="1:7" ht="12.75">
      <c r="A137" s="100"/>
      <c r="B137" s="100"/>
      <c r="C137" s="172" t="s">
        <v>48</v>
      </c>
      <c r="D137" s="100" t="s">
        <v>48</v>
      </c>
      <c r="E137" s="101"/>
      <c r="F137" s="102" t="s">
        <v>48</v>
      </c>
      <c r="G137" s="102" t="s">
        <v>48</v>
      </c>
    </row>
    <row r="138" spans="1:7" ht="12.75">
      <c r="A138" s="100"/>
      <c r="B138" s="100"/>
      <c r="C138" s="172" t="s">
        <v>48</v>
      </c>
      <c r="D138" s="100" t="s">
        <v>48</v>
      </c>
      <c r="E138" s="101"/>
      <c r="F138" s="102" t="s">
        <v>48</v>
      </c>
      <c r="G138" s="102" t="s">
        <v>48</v>
      </c>
    </row>
    <row r="139" spans="1:7" ht="12.75">
      <c r="A139" s="441" t="s">
        <v>117</v>
      </c>
      <c r="B139" s="442" t="s">
        <v>117</v>
      </c>
      <c r="C139" s="442"/>
      <c r="D139" s="442"/>
      <c r="E139" s="442"/>
      <c r="F139" s="443"/>
      <c r="G139" s="103">
        <v>0</v>
      </c>
    </row>
    <row r="140" spans="1:7" ht="13.5" thickBot="1">
      <c r="A140" s="104"/>
      <c r="B140" s="105"/>
      <c r="C140" s="175"/>
      <c r="D140" s="112"/>
      <c r="E140" s="113"/>
      <c r="F140" s="342"/>
      <c r="G140" s="114"/>
    </row>
    <row r="141" spans="1:7" ht="13.5" thickBot="1">
      <c r="A141" s="444" t="s">
        <v>21</v>
      </c>
      <c r="B141" s="445"/>
      <c r="C141" s="445"/>
      <c r="D141" s="445"/>
      <c r="E141" s="445"/>
      <c r="F141" s="446"/>
      <c r="G141" s="115">
        <f>G127+G133+G139</f>
        <v>422.06049999999993</v>
      </c>
    </row>
    <row r="144" spans="1:7" ht="12.75">
      <c r="A144" s="314" t="s">
        <v>0</v>
      </c>
      <c r="B144" s="199" t="s">
        <v>12</v>
      </c>
      <c r="C144" s="447" t="s">
        <v>1</v>
      </c>
      <c r="D144" s="447"/>
      <c r="E144" s="447"/>
      <c r="F144" s="447"/>
      <c r="G144" s="94" t="s">
        <v>2</v>
      </c>
    </row>
    <row r="145" spans="1:7" ht="45.75" customHeight="1">
      <c r="A145" s="316" t="s">
        <v>358</v>
      </c>
      <c r="B145" s="95" t="s">
        <v>276</v>
      </c>
      <c r="C145" s="448" t="s">
        <v>349</v>
      </c>
      <c r="D145" s="449"/>
      <c r="E145" s="449"/>
      <c r="F145" s="195" t="e">
        <f>G164</f>
        <v>#REF!</v>
      </c>
      <c r="G145" s="96" t="s">
        <v>251</v>
      </c>
    </row>
    <row r="146" spans="1:7" ht="12.75">
      <c r="A146" s="450" t="s">
        <v>113</v>
      </c>
      <c r="B146" s="451"/>
      <c r="C146" s="451"/>
      <c r="D146" s="451"/>
      <c r="E146" s="451"/>
      <c r="F146" s="451"/>
      <c r="G146" s="452"/>
    </row>
    <row r="147" spans="1:7" ht="12.75">
      <c r="A147" s="97" t="s">
        <v>46</v>
      </c>
      <c r="B147" s="97" t="s">
        <v>0</v>
      </c>
      <c r="C147" s="171" t="s">
        <v>28</v>
      </c>
      <c r="D147" s="97" t="s">
        <v>4</v>
      </c>
      <c r="E147" s="98" t="s">
        <v>114</v>
      </c>
      <c r="F147" s="99" t="s">
        <v>115</v>
      </c>
      <c r="G147" s="99" t="s">
        <v>116</v>
      </c>
    </row>
    <row r="148" spans="1:7" ht="12.75">
      <c r="A148" s="100"/>
      <c r="B148" s="100"/>
      <c r="C148" s="172" t="s">
        <v>48</v>
      </c>
      <c r="D148" s="100" t="s">
        <v>48</v>
      </c>
      <c r="E148" s="101"/>
      <c r="F148" s="102" t="s">
        <v>48</v>
      </c>
      <c r="G148" s="102" t="s">
        <v>48</v>
      </c>
    </row>
    <row r="149" spans="1:7" ht="12.75">
      <c r="A149" s="136"/>
      <c r="B149" s="136"/>
      <c r="C149" s="172" t="s">
        <v>48</v>
      </c>
      <c r="D149" s="100" t="s">
        <v>48</v>
      </c>
      <c r="E149" s="101"/>
      <c r="F149" s="102" t="s">
        <v>48</v>
      </c>
      <c r="G149" s="102" t="s">
        <v>48</v>
      </c>
    </row>
    <row r="150" spans="1:7" ht="12.75">
      <c r="A150" s="441" t="s">
        <v>117</v>
      </c>
      <c r="B150" s="442"/>
      <c r="C150" s="442"/>
      <c r="D150" s="442"/>
      <c r="E150" s="442"/>
      <c r="F150" s="443"/>
      <c r="G150" s="103">
        <v>0</v>
      </c>
    </row>
    <row r="151" spans="1:7" ht="12.75">
      <c r="A151" s="104"/>
      <c r="B151" s="105"/>
      <c r="C151" s="173"/>
      <c r="D151" s="106"/>
      <c r="E151" s="107"/>
      <c r="F151" s="108"/>
      <c r="G151" s="109"/>
    </row>
    <row r="152" spans="1:7" ht="12.75">
      <c r="A152" s="438" t="s">
        <v>118</v>
      </c>
      <c r="B152" s="439"/>
      <c r="C152" s="439"/>
      <c r="D152" s="439"/>
      <c r="E152" s="439"/>
      <c r="F152" s="439"/>
      <c r="G152" s="440"/>
    </row>
    <row r="153" spans="1:7" ht="12.75">
      <c r="A153" s="97" t="s">
        <v>46</v>
      </c>
      <c r="B153" s="97" t="s">
        <v>0</v>
      </c>
      <c r="C153" s="171" t="s">
        <v>28</v>
      </c>
      <c r="D153" s="97" t="s">
        <v>4</v>
      </c>
      <c r="E153" s="98" t="s">
        <v>114</v>
      </c>
      <c r="F153" s="99" t="s">
        <v>115</v>
      </c>
      <c r="G153" s="99" t="s">
        <v>116</v>
      </c>
    </row>
    <row r="154" spans="1:7" ht="12.75">
      <c r="A154" s="100"/>
      <c r="B154" s="100"/>
      <c r="C154" s="172" t="s">
        <v>48</v>
      </c>
      <c r="D154" s="100" t="s">
        <v>48</v>
      </c>
      <c r="E154" s="101"/>
      <c r="F154" s="102" t="s">
        <v>48</v>
      </c>
      <c r="G154" s="102" t="s">
        <v>48</v>
      </c>
    </row>
    <row r="155" spans="1:7" ht="12.75">
      <c r="A155" s="100"/>
      <c r="B155" s="100"/>
      <c r="C155" s="172" t="s">
        <v>48</v>
      </c>
      <c r="D155" s="100" t="s">
        <v>48</v>
      </c>
      <c r="E155" s="101"/>
      <c r="F155" s="102" t="s">
        <v>48</v>
      </c>
      <c r="G155" s="102" t="s">
        <v>48</v>
      </c>
    </row>
    <row r="156" spans="1:7" ht="12.75">
      <c r="A156" s="441" t="s">
        <v>117</v>
      </c>
      <c r="B156" s="442"/>
      <c r="C156" s="442"/>
      <c r="D156" s="442"/>
      <c r="E156" s="442"/>
      <c r="F156" s="443"/>
      <c r="G156" s="103">
        <v>0</v>
      </c>
    </row>
    <row r="157" spans="1:7" ht="12.75">
      <c r="A157" s="104"/>
      <c r="B157" s="105"/>
      <c r="C157" s="174"/>
      <c r="D157" s="105"/>
      <c r="E157" s="110"/>
      <c r="F157" s="111"/>
      <c r="G157" s="109"/>
    </row>
    <row r="158" spans="1:7" ht="12.75">
      <c r="A158" s="438" t="s">
        <v>119</v>
      </c>
      <c r="B158" s="439"/>
      <c r="C158" s="439"/>
      <c r="D158" s="439"/>
      <c r="E158" s="439"/>
      <c r="F158" s="439"/>
      <c r="G158" s="440"/>
    </row>
    <row r="159" spans="1:7" ht="12.75">
      <c r="A159" s="97" t="s">
        <v>46</v>
      </c>
      <c r="B159" s="97" t="s">
        <v>0</v>
      </c>
      <c r="C159" s="171" t="s">
        <v>28</v>
      </c>
      <c r="D159" s="97" t="s">
        <v>4</v>
      </c>
      <c r="E159" s="98" t="s">
        <v>114</v>
      </c>
      <c r="F159" s="99" t="s">
        <v>115</v>
      </c>
      <c r="G159" s="99" t="s">
        <v>116</v>
      </c>
    </row>
    <row r="160" spans="1:7" ht="12.75">
      <c r="A160" s="100" t="s">
        <v>360</v>
      </c>
      <c r="B160" s="100">
        <v>18055</v>
      </c>
      <c r="C160" s="172" t="s">
        <v>395</v>
      </c>
      <c r="D160" s="100" t="s">
        <v>396</v>
      </c>
      <c r="E160" s="101">
        <v>1</v>
      </c>
      <c r="F160" s="346" t="e">
        <f>980*#REF!</f>
        <v>#REF!</v>
      </c>
      <c r="G160" s="102" t="e">
        <f>E160*F160</f>
        <v>#REF!</v>
      </c>
    </row>
    <row r="161" spans="1:7" ht="12.75">
      <c r="A161" s="100"/>
      <c r="B161" s="100"/>
      <c r="C161" s="172" t="s">
        <v>48</v>
      </c>
      <c r="D161" s="100" t="s">
        <v>48</v>
      </c>
      <c r="E161" s="101"/>
      <c r="F161" s="102" t="s">
        <v>48</v>
      </c>
      <c r="G161" s="102" t="s">
        <v>48</v>
      </c>
    </row>
    <row r="162" spans="1:7" ht="12.75">
      <c r="A162" s="441" t="s">
        <v>117</v>
      </c>
      <c r="B162" s="442" t="s">
        <v>117</v>
      </c>
      <c r="C162" s="442"/>
      <c r="D162" s="442"/>
      <c r="E162" s="442"/>
      <c r="F162" s="443"/>
      <c r="G162" s="103" t="e">
        <f>SUM(G160:G161)</f>
        <v>#REF!</v>
      </c>
    </row>
    <row r="163" spans="1:7" ht="13.5" thickBot="1">
      <c r="A163" s="104"/>
      <c r="B163" s="105"/>
      <c r="C163" s="175"/>
      <c r="D163" s="112"/>
      <c r="E163" s="113"/>
      <c r="F163" s="342"/>
      <c r="G163" s="114"/>
    </row>
    <row r="164" spans="1:7" ht="13.5" thickBot="1">
      <c r="A164" s="444" t="s">
        <v>21</v>
      </c>
      <c r="B164" s="445"/>
      <c r="C164" s="445"/>
      <c r="D164" s="445"/>
      <c r="E164" s="445"/>
      <c r="F164" s="446"/>
      <c r="G164" s="115" t="e">
        <f>G150+G156+G162</f>
        <v>#REF!</v>
      </c>
    </row>
    <row r="167" spans="1:7" ht="12.75">
      <c r="A167" s="310" t="s">
        <v>0</v>
      </c>
      <c r="B167" s="199" t="s">
        <v>12</v>
      </c>
      <c r="C167" s="447" t="s">
        <v>1</v>
      </c>
      <c r="D167" s="447"/>
      <c r="E167" s="447"/>
      <c r="F167" s="447"/>
      <c r="G167" s="94" t="s">
        <v>2</v>
      </c>
    </row>
    <row r="168" spans="1:7" ht="45.75" customHeight="1">
      <c r="A168" s="316" t="s">
        <v>291</v>
      </c>
      <c r="B168" s="95" t="s">
        <v>19</v>
      </c>
      <c r="C168" s="448" t="s">
        <v>351</v>
      </c>
      <c r="D168" s="449"/>
      <c r="E168" s="449"/>
      <c r="F168" s="195">
        <f>G187</f>
        <v>68.12655165</v>
      </c>
      <c r="G168" s="96" t="s">
        <v>56</v>
      </c>
    </row>
    <row r="169" spans="1:7" ht="12.75">
      <c r="A169" s="450" t="s">
        <v>113</v>
      </c>
      <c r="B169" s="451"/>
      <c r="C169" s="451"/>
      <c r="D169" s="451"/>
      <c r="E169" s="451"/>
      <c r="F169" s="451"/>
      <c r="G169" s="452"/>
    </row>
    <row r="170" spans="1:7" ht="12.75">
      <c r="A170" s="97" t="s">
        <v>46</v>
      </c>
      <c r="B170" s="97" t="s">
        <v>0</v>
      </c>
      <c r="C170" s="171" t="s">
        <v>28</v>
      </c>
      <c r="D170" s="97" t="s">
        <v>4</v>
      </c>
      <c r="E170" s="98" t="s">
        <v>114</v>
      </c>
      <c r="F170" s="99" t="s">
        <v>115</v>
      </c>
      <c r="G170" s="99" t="s">
        <v>116</v>
      </c>
    </row>
    <row r="171" spans="1:7" ht="24">
      <c r="A171" s="100" t="s">
        <v>55</v>
      </c>
      <c r="B171" s="100">
        <v>5795</v>
      </c>
      <c r="C171" s="172" t="s">
        <v>67</v>
      </c>
      <c r="D171" s="100" t="s">
        <v>63</v>
      </c>
      <c r="E171" s="101">
        <v>0.23343</v>
      </c>
      <c r="F171" s="102">
        <v>25.95</v>
      </c>
      <c r="G171" s="102">
        <f>E171*F171</f>
        <v>6.0575085</v>
      </c>
    </row>
    <row r="172" spans="1:7" ht="24">
      <c r="A172" s="100" t="s">
        <v>55</v>
      </c>
      <c r="B172" s="136">
        <v>5952</v>
      </c>
      <c r="C172" s="172" t="s">
        <v>69</v>
      </c>
      <c r="D172" s="100" t="s">
        <v>64</v>
      </c>
      <c r="E172" s="101">
        <v>0.066165</v>
      </c>
      <c r="F172" s="102">
        <v>24.22</v>
      </c>
      <c r="G172" s="102">
        <f>E172*F172</f>
        <v>1.6025163</v>
      </c>
    </row>
    <row r="173" spans="1:7" ht="12.75">
      <c r="A173" s="441" t="s">
        <v>117</v>
      </c>
      <c r="B173" s="442"/>
      <c r="C173" s="442"/>
      <c r="D173" s="442"/>
      <c r="E173" s="442"/>
      <c r="F173" s="443"/>
      <c r="G173" s="103">
        <f>SUM(G171:G172)</f>
        <v>7.6600248</v>
      </c>
    </row>
    <row r="174" spans="1:7" ht="12.75">
      <c r="A174" s="104"/>
      <c r="B174" s="105"/>
      <c r="C174" s="173"/>
      <c r="D174" s="106"/>
      <c r="E174" s="107"/>
      <c r="F174" s="108"/>
      <c r="G174" s="109"/>
    </row>
    <row r="175" spans="1:7" ht="12.75">
      <c r="A175" s="438" t="s">
        <v>118</v>
      </c>
      <c r="B175" s="439"/>
      <c r="C175" s="439"/>
      <c r="D175" s="439"/>
      <c r="E175" s="439"/>
      <c r="F175" s="439"/>
      <c r="G175" s="440"/>
    </row>
    <row r="176" spans="1:7" ht="12.75">
      <c r="A176" s="97" t="s">
        <v>46</v>
      </c>
      <c r="B176" s="97" t="s">
        <v>0</v>
      </c>
      <c r="C176" s="171" t="s">
        <v>28</v>
      </c>
      <c r="D176" s="97" t="s">
        <v>4</v>
      </c>
      <c r="E176" s="98" t="s">
        <v>114</v>
      </c>
      <c r="F176" s="99" t="s">
        <v>115</v>
      </c>
      <c r="G176" s="99" t="s">
        <v>116</v>
      </c>
    </row>
    <row r="177" spans="1:7" ht="12.75">
      <c r="A177" s="100" t="s">
        <v>55</v>
      </c>
      <c r="B177" s="100">
        <v>88309</v>
      </c>
      <c r="C177" s="172" t="s">
        <v>60</v>
      </c>
      <c r="D177" s="100" t="s">
        <v>32</v>
      </c>
      <c r="E177" s="101">
        <v>0.6457649999999999</v>
      </c>
      <c r="F177" s="102">
        <v>28.59</v>
      </c>
      <c r="G177" s="102">
        <f>E177*F177</f>
        <v>18.462421349999996</v>
      </c>
    </row>
    <row r="178" spans="1:7" ht="12.75">
      <c r="A178" s="100" t="s">
        <v>55</v>
      </c>
      <c r="B178" s="100">
        <v>88316</v>
      </c>
      <c r="C178" s="172" t="s">
        <v>58</v>
      </c>
      <c r="D178" s="100" t="s">
        <v>32</v>
      </c>
      <c r="E178" s="101">
        <v>1.97295</v>
      </c>
      <c r="F178" s="102">
        <v>21.29</v>
      </c>
      <c r="G178" s="102">
        <f>E178*F178</f>
        <v>42.0041055</v>
      </c>
    </row>
    <row r="179" spans="1:7" ht="12.75">
      <c r="A179" s="441" t="s">
        <v>117</v>
      </c>
      <c r="B179" s="442"/>
      <c r="C179" s="442"/>
      <c r="D179" s="442"/>
      <c r="E179" s="442"/>
      <c r="F179" s="443"/>
      <c r="G179" s="103">
        <f>SUM(G177:G178)</f>
        <v>60.466526849999994</v>
      </c>
    </row>
    <row r="180" spans="1:7" ht="12.75">
      <c r="A180" s="104"/>
      <c r="B180" s="105"/>
      <c r="C180" s="174"/>
      <c r="D180" s="105"/>
      <c r="E180" s="110"/>
      <c r="F180" s="111"/>
      <c r="G180" s="109"/>
    </row>
    <row r="181" spans="1:7" ht="12.75">
      <c r="A181" s="438" t="s">
        <v>119</v>
      </c>
      <c r="B181" s="439"/>
      <c r="C181" s="439"/>
      <c r="D181" s="439"/>
      <c r="E181" s="439"/>
      <c r="F181" s="439"/>
      <c r="G181" s="440"/>
    </row>
    <row r="182" spans="1:7" ht="12.75">
      <c r="A182" s="97" t="s">
        <v>46</v>
      </c>
      <c r="B182" s="97" t="s">
        <v>0</v>
      </c>
      <c r="C182" s="171" t="s">
        <v>28</v>
      </c>
      <c r="D182" s="97" t="s">
        <v>4</v>
      </c>
      <c r="E182" s="98" t="s">
        <v>114</v>
      </c>
      <c r="F182" s="99" t="s">
        <v>115</v>
      </c>
      <c r="G182" s="99" t="s">
        <v>116</v>
      </c>
    </row>
    <row r="183" spans="1:7" ht="12.75">
      <c r="A183" s="100"/>
      <c r="B183" s="100"/>
      <c r="C183" s="172" t="s">
        <v>48</v>
      </c>
      <c r="D183" s="100" t="s">
        <v>48</v>
      </c>
      <c r="E183" s="101"/>
      <c r="F183" s="102" t="s">
        <v>48</v>
      </c>
      <c r="G183" s="102" t="s">
        <v>48</v>
      </c>
    </row>
    <row r="184" spans="1:7" ht="12.75">
      <c r="A184" s="100"/>
      <c r="B184" s="100"/>
      <c r="C184" s="172" t="s">
        <v>48</v>
      </c>
      <c r="D184" s="100" t="s">
        <v>48</v>
      </c>
      <c r="E184" s="101"/>
      <c r="F184" s="102" t="s">
        <v>48</v>
      </c>
      <c r="G184" s="102" t="s">
        <v>48</v>
      </c>
    </row>
    <row r="185" spans="1:7" ht="12.75">
      <c r="A185" s="441" t="s">
        <v>117</v>
      </c>
      <c r="B185" s="442" t="s">
        <v>117</v>
      </c>
      <c r="C185" s="442"/>
      <c r="D185" s="442"/>
      <c r="E185" s="442"/>
      <c r="F185" s="443"/>
      <c r="G185" s="103">
        <v>0</v>
      </c>
    </row>
    <row r="186" spans="1:7" ht="13.5" thickBot="1">
      <c r="A186" s="104"/>
      <c r="B186" s="105"/>
      <c r="C186" s="175"/>
      <c r="D186" s="112"/>
      <c r="E186" s="113"/>
      <c r="F186" s="342"/>
      <c r="G186" s="114"/>
    </row>
    <row r="187" spans="1:7" ht="13.5" thickBot="1">
      <c r="A187" s="444" t="s">
        <v>21</v>
      </c>
      <c r="B187" s="445"/>
      <c r="C187" s="445"/>
      <c r="D187" s="445"/>
      <c r="E187" s="445"/>
      <c r="F187" s="446"/>
      <c r="G187" s="115">
        <f>G173+G179+G185</f>
        <v>68.12655165</v>
      </c>
    </row>
    <row r="190" spans="1:7" ht="12.75">
      <c r="A190" s="314" t="s">
        <v>0</v>
      </c>
      <c r="B190" s="199" t="s">
        <v>12</v>
      </c>
      <c r="C190" s="447" t="s">
        <v>1</v>
      </c>
      <c r="D190" s="447"/>
      <c r="E190" s="447"/>
      <c r="F190" s="447"/>
      <c r="G190" s="94" t="s">
        <v>2</v>
      </c>
    </row>
    <row r="191" spans="1:7" ht="45.75" customHeight="1">
      <c r="A191" s="316" t="s">
        <v>398</v>
      </c>
      <c r="B191" s="95" t="s">
        <v>297</v>
      </c>
      <c r="C191" s="448" t="s">
        <v>397</v>
      </c>
      <c r="D191" s="449"/>
      <c r="E191" s="449"/>
      <c r="F191" s="195">
        <f>G210</f>
        <v>231.12</v>
      </c>
      <c r="G191" s="96" t="s">
        <v>254</v>
      </c>
    </row>
    <row r="192" spans="1:7" ht="12.75">
      <c r="A192" s="450" t="s">
        <v>113</v>
      </c>
      <c r="B192" s="451"/>
      <c r="C192" s="451"/>
      <c r="D192" s="451"/>
      <c r="E192" s="451"/>
      <c r="F192" s="451"/>
      <c r="G192" s="452"/>
    </row>
    <row r="193" spans="1:7" ht="12.75">
      <c r="A193" s="97" t="s">
        <v>46</v>
      </c>
      <c r="B193" s="97" t="s">
        <v>0</v>
      </c>
      <c r="C193" s="171" t="s">
        <v>28</v>
      </c>
      <c r="D193" s="97" t="s">
        <v>4</v>
      </c>
      <c r="E193" s="98" t="s">
        <v>114</v>
      </c>
      <c r="F193" s="99" t="s">
        <v>115</v>
      </c>
      <c r="G193" s="99" t="s">
        <v>116</v>
      </c>
    </row>
    <row r="194" spans="1:7" ht="12.75">
      <c r="A194" s="100"/>
      <c r="B194" s="100"/>
      <c r="C194" s="172" t="s">
        <v>48</v>
      </c>
      <c r="D194" s="100" t="s">
        <v>48</v>
      </c>
      <c r="E194" s="101"/>
      <c r="F194" s="102" t="s">
        <v>48</v>
      </c>
      <c r="G194" s="102" t="s">
        <v>48</v>
      </c>
    </row>
    <row r="195" spans="1:7" ht="12.75">
      <c r="A195" s="100"/>
      <c r="B195" s="136"/>
      <c r="C195" s="172" t="s">
        <v>48</v>
      </c>
      <c r="D195" s="100" t="s">
        <v>48</v>
      </c>
      <c r="E195" s="101"/>
      <c r="F195" s="102" t="s">
        <v>48</v>
      </c>
      <c r="G195" s="102" t="s">
        <v>48</v>
      </c>
    </row>
    <row r="196" spans="1:7" ht="12.75">
      <c r="A196" s="441" t="s">
        <v>117</v>
      </c>
      <c r="B196" s="442"/>
      <c r="C196" s="442"/>
      <c r="D196" s="442"/>
      <c r="E196" s="442"/>
      <c r="F196" s="443"/>
      <c r="G196" s="103">
        <v>0</v>
      </c>
    </row>
    <row r="197" spans="1:7" ht="12.75">
      <c r="A197" s="104"/>
      <c r="B197" s="105"/>
      <c r="C197" s="173"/>
      <c r="D197" s="106"/>
      <c r="E197" s="107"/>
      <c r="F197" s="108"/>
      <c r="G197" s="109"/>
    </row>
    <row r="198" spans="1:7" ht="12.75">
      <c r="A198" s="438" t="s">
        <v>118</v>
      </c>
      <c r="B198" s="439"/>
      <c r="C198" s="439"/>
      <c r="D198" s="439"/>
      <c r="E198" s="439"/>
      <c r="F198" s="439"/>
      <c r="G198" s="440"/>
    </row>
    <row r="199" spans="1:7" ht="12.75">
      <c r="A199" s="97" t="s">
        <v>46</v>
      </c>
      <c r="B199" s="97" t="s">
        <v>0</v>
      </c>
      <c r="C199" s="171" t="s">
        <v>28</v>
      </c>
      <c r="D199" s="97" t="s">
        <v>4</v>
      </c>
      <c r="E199" s="98" t="s">
        <v>114</v>
      </c>
      <c r="F199" s="99" t="s">
        <v>115</v>
      </c>
      <c r="G199" s="99" t="s">
        <v>116</v>
      </c>
    </row>
    <row r="200" spans="1:7" ht="12.75">
      <c r="A200" s="100" t="s">
        <v>55</v>
      </c>
      <c r="B200" s="100">
        <v>88264</v>
      </c>
      <c r="C200" s="172" t="s">
        <v>59</v>
      </c>
      <c r="D200" s="100" t="s">
        <v>32</v>
      </c>
      <c r="E200" s="101">
        <v>4.5</v>
      </c>
      <c r="F200" s="102">
        <v>28.92</v>
      </c>
      <c r="G200" s="102">
        <f>E200*F200</f>
        <v>130.14000000000001</v>
      </c>
    </row>
    <row r="201" spans="1:7" ht="24">
      <c r="A201" s="100" t="s">
        <v>55</v>
      </c>
      <c r="B201" s="100">
        <v>88243</v>
      </c>
      <c r="C201" s="172" t="s">
        <v>57</v>
      </c>
      <c r="D201" s="100" t="s">
        <v>32</v>
      </c>
      <c r="E201" s="101">
        <v>4.5</v>
      </c>
      <c r="F201" s="102">
        <v>22.44</v>
      </c>
      <c r="G201" s="102">
        <f>E201*F201</f>
        <v>100.98</v>
      </c>
    </row>
    <row r="202" spans="1:7" ht="12.75">
      <c r="A202" s="441" t="s">
        <v>117</v>
      </c>
      <c r="B202" s="442"/>
      <c r="C202" s="442"/>
      <c r="D202" s="442"/>
      <c r="E202" s="442"/>
      <c r="F202" s="443"/>
      <c r="G202" s="103">
        <f>SUM(G200:G201)</f>
        <v>231.12</v>
      </c>
    </row>
    <row r="203" spans="1:7" ht="12.75">
      <c r="A203" s="104"/>
      <c r="B203" s="105"/>
      <c r="C203" s="174"/>
      <c r="D203" s="105"/>
      <c r="E203" s="110"/>
      <c r="F203" s="111"/>
      <c r="G203" s="109"/>
    </row>
    <row r="204" spans="1:7" ht="12.75">
      <c r="A204" s="438" t="s">
        <v>119</v>
      </c>
      <c r="B204" s="439"/>
      <c r="C204" s="439"/>
      <c r="D204" s="439"/>
      <c r="E204" s="439"/>
      <c r="F204" s="439"/>
      <c r="G204" s="440"/>
    </row>
    <row r="205" spans="1:7" ht="12.75">
      <c r="A205" s="97" t="s">
        <v>46</v>
      </c>
      <c r="B205" s="97" t="s">
        <v>0</v>
      </c>
      <c r="C205" s="171" t="s">
        <v>28</v>
      </c>
      <c r="D205" s="97" t="s">
        <v>4</v>
      </c>
      <c r="E205" s="98" t="s">
        <v>114</v>
      </c>
      <c r="F205" s="99" t="s">
        <v>115</v>
      </c>
      <c r="G205" s="99" t="s">
        <v>116</v>
      </c>
    </row>
    <row r="206" spans="1:7" ht="12.75">
      <c r="A206" s="100"/>
      <c r="B206" s="100"/>
      <c r="C206" s="172" t="s">
        <v>48</v>
      </c>
      <c r="D206" s="100" t="s">
        <v>48</v>
      </c>
      <c r="E206" s="101"/>
      <c r="F206" s="102" t="s">
        <v>48</v>
      </c>
      <c r="G206" s="102" t="s">
        <v>48</v>
      </c>
    </row>
    <row r="207" spans="1:7" ht="12.75">
      <c r="A207" s="100"/>
      <c r="B207" s="100"/>
      <c r="C207" s="172" t="s">
        <v>48</v>
      </c>
      <c r="D207" s="100" t="s">
        <v>48</v>
      </c>
      <c r="E207" s="101"/>
      <c r="F207" s="102" t="s">
        <v>48</v>
      </c>
      <c r="G207" s="102" t="s">
        <v>48</v>
      </c>
    </row>
    <row r="208" spans="1:7" ht="12.75">
      <c r="A208" s="441" t="s">
        <v>117</v>
      </c>
      <c r="B208" s="442" t="s">
        <v>117</v>
      </c>
      <c r="C208" s="442"/>
      <c r="D208" s="442"/>
      <c r="E208" s="442"/>
      <c r="F208" s="443"/>
      <c r="G208" s="103">
        <v>0</v>
      </c>
    </row>
    <row r="209" spans="1:7" ht="13.5" thickBot="1">
      <c r="A209" s="104"/>
      <c r="B209" s="105"/>
      <c r="C209" s="175"/>
      <c r="D209" s="112"/>
      <c r="E209" s="113"/>
      <c r="F209" s="342"/>
      <c r="G209" s="114"/>
    </row>
    <row r="210" spans="1:7" ht="13.5" thickBot="1">
      <c r="A210" s="444" t="s">
        <v>21</v>
      </c>
      <c r="B210" s="445"/>
      <c r="C210" s="445"/>
      <c r="D210" s="445"/>
      <c r="E210" s="445"/>
      <c r="F210" s="446"/>
      <c r="G210" s="115">
        <f>G196+G202+G208</f>
        <v>231.12</v>
      </c>
    </row>
    <row r="213" spans="1:7" ht="12.75">
      <c r="A213" s="314" t="s">
        <v>0</v>
      </c>
      <c r="B213" s="199" t="s">
        <v>12</v>
      </c>
      <c r="C213" s="447" t="s">
        <v>1</v>
      </c>
      <c r="D213" s="447"/>
      <c r="E213" s="447"/>
      <c r="F213" s="447"/>
      <c r="G213" s="94" t="s">
        <v>2</v>
      </c>
    </row>
    <row r="214" spans="1:7" ht="45.75" customHeight="1">
      <c r="A214" s="316" t="s">
        <v>399</v>
      </c>
      <c r="B214" s="95" t="s">
        <v>310</v>
      </c>
      <c r="C214" s="448" t="s">
        <v>403</v>
      </c>
      <c r="D214" s="449"/>
      <c r="E214" s="449"/>
      <c r="F214" s="195">
        <f>G233</f>
        <v>154.08</v>
      </c>
      <c r="G214" s="96" t="s">
        <v>254</v>
      </c>
    </row>
    <row r="215" spans="1:7" ht="12.75">
      <c r="A215" s="450" t="s">
        <v>113</v>
      </c>
      <c r="B215" s="451"/>
      <c r="C215" s="451"/>
      <c r="D215" s="451"/>
      <c r="E215" s="451"/>
      <c r="F215" s="451"/>
      <c r="G215" s="452"/>
    </row>
    <row r="216" spans="1:7" ht="12.75">
      <c r="A216" s="97" t="s">
        <v>46</v>
      </c>
      <c r="B216" s="97" t="s">
        <v>0</v>
      </c>
      <c r="C216" s="171" t="s">
        <v>28</v>
      </c>
      <c r="D216" s="97" t="s">
        <v>4</v>
      </c>
      <c r="E216" s="98" t="s">
        <v>114</v>
      </c>
      <c r="F216" s="99" t="s">
        <v>115</v>
      </c>
      <c r="G216" s="99" t="s">
        <v>116</v>
      </c>
    </row>
    <row r="217" spans="1:7" ht="12.75">
      <c r="A217" s="100"/>
      <c r="B217" s="100"/>
      <c r="C217" s="172" t="s">
        <v>48</v>
      </c>
      <c r="D217" s="100" t="s">
        <v>48</v>
      </c>
      <c r="E217" s="101"/>
      <c r="F217" s="102" t="s">
        <v>48</v>
      </c>
      <c r="G217" s="102" t="s">
        <v>48</v>
      </c>
    </row>
    <row r="218" spans="1:7" ht="12.75">
      <c r="A218" s="100"/>
      <c r="B218" s="136"/>
      <c r="C218" s="172" t="s">
        <v>48</v>
      </c>
      <c r="D218" s="100" t="s">
        <v>48</v>
      </c>
      <c r="E218" s="101"/>
      <c r="F218" s="102" t="s">
        <v>48</v>
      </c>
      <c r="G218" s="102" t="s">
        <v>48</v>
      </c>
    </row>
    <row r="219" spans="1:7" ht="12.75">
      <c r="A219" s="441" t="s">
        <v>117</v>
      </c>
      <c r="B219" s="442"/>
      <c r="C219" s="442"/>
      <c r="D219" s="442"/>
      <c r="E219" s="442"/>
      <c r="F219" s="443"/>
      <c r="G219" s="103">
        <v>0</v>
      </c>
    </row>
    <row r="220" spans="1:7" ht="12.75">
      <c r="A220" s="104"/>
      <c r="B220" s="105"/>
      <c r="C220" s="173"/>
      <c r="D220" s="106"/>
      <c r="E220" s="107"/>
      <c r="F220" s="108"/>
      <c r="G220" s="109"/>
    </row>
    <row r="221" spans="1:7" ht="12.75">
      <c r="A221" s="438" t="s">
        <v>118</v>
      </c>
      <c r="B221" s="439"/>
      <c r="C221" s="439"/>
      <c r="D221" s="439"/>
      <c r="E221" s="439"/>
      <c r="F221" s="439"/>
      <c r="G221" s="440"/>
    </row>
    <row r="222" spans="1:7" ht="12.75">
      <c r="A222" s="97" t="s">
        <v>46</v>
      </c>
      <c r="B222" s="97" t="s">
        <v>0</v>
      </c>
      <c r="C222" s="171" t="s">
        <v>28</v>
      </c>
      <c r="D222" s="97" t="s">
        <v>4</v>
      </c>
      <c r="E222" s="98" t="s">
        <v>114</v>
      </c>
      <c r="F222" s="99" t="s">
        <v>115</v>
      </c>
      <c r="G222" s="99" t="s">
        <v>116</v>
      </c>
    </row>
    <row r="223" spans="1:7" ht="12.75">
      <c r="A223" s="100" t="s">
        <v>55</v>
      </c>
      <c r="B223" s="100">
        <v>88264</v>
      </c>
      <c r="C223" s="172" t="s">
        <v>59</v>
      </c>
      <c r="D223" s="100" t="s">
        <v>32</v>
      </c>
      <c r="E223" s="101">
        <v>3</v>
      </c>
      <c r="F223" s="102">
        <v>28.92</v>
      </c>
      <c r="G223" s="102">
        <f>E223*F223</f>
        <v>86.76</v>
      </c>
    </row>
    <row r="224" spans="1:7" ht="24">
      <c r="A224" s="100" t="s">
        <v>55</v>
      </c>
      <c r="B224" s="100">
        <v>88243</v>
      </c>
      <c r="C224" s="172" t="s">
        <v>57</v>
      </c>
      <c r="D224" s="100" t="s">
        <v>32</v>
      </c>
      <c r="E224" s="101">
        <v>3</v>
      </c>
      <c r="F224" s="102">
        <v>22.44</v>
      </c>
      <c r="G224" s="102">
        <f>E224*F224</f>
        <v>67.32000000000001</v>
      </c>
    </row>
    <row r="225" spans="1:7" ht="12.75">
      <c r="A225" s="441" t="s">
        <v>117</v>
      </c>
      <c r="B225" s="442"/>
      <c r="C225" s="442"/>
      <c r="D225" s="442"/>
      <c r="E225" s="442"/>
      <c r="F225" s="443"/>
      <c r="G225" s="103">
        <f>SUM(G223:G224)</f>
        <v>154.08</v>
      </c>
    </row>
    <row r="226" spans="1:7" ht="12.75">
      <c r="A226" s="104"/>
      <c r="B226" s="105"/>
      <c r="C226" s="174"/>
      <c r="D226" s="105"/>
      <c r="E226" s="110"/>
      <c r="F226" s="111"/>
      <c r="G226" s="109"/>
    </row>
    <row r="227" spans="1:7" ht="12.75">
      <c r="A227" s="438" t="s">
        <v>119</v>
      </c>
      <c r="B227" s="439"/>
      <c r="C227" s="439"/>
      <c r="D227" s="439"/>
      <c r="E227" s="439"/>
      <c r="F227" s="439"/>
      <c r="G227" s="440"/>
    </row>
    <row r="228" spans="1:7" ht="12.75">
      <c r="A228" s="97" t="s">
        <v>46</v>
      </c>
      <c r="B228" s="97" t="s">
        <v>0</v>
      </c>
      <c r="C228" s="171" t="s">
        <v>28</v>
      </c>
      <c r="D228" s="97" t="s">
        <v>4</v>
      </c>
      <c r="E228" s="98" t="s">
        <v>114</v>
      </c>
      <c r="F228" s="99" t="s">
        <v>115</v>
      </c>
      <c r="G228" s="99" t="s">
        <v>116</v>
      </c>
    </row>
    <row r="229" spans="1:7" ht="12.75">
      <c r="A229" s="100"/>
      <c r="B229" s="100"/>
      <c r="C229" s="172" t="s">
        <v>48</v>
      </c>
      <c r="D229" s="100" t="s">
        <v>48</v>
      </c>
      <c r="E229" s="101"/>
      <c r="F229" s="102" t="s">
        <v>48</v>
      </c>
      <c r="G229" s="102" t="s">
        <v>48</v>
      </c>
    </row>
    <row r="230" spans="1:7" ht="12.75">
      <c r="A230" s="100"/>
      <c r="B230" s="100"/>
      <c r="C230" s="172" t="s">
        <v>48</v>
      </c>
      <c r="D230" s="100" t="s">
        <v>48</v>
      </c>
      <c r="E230" s="101"/>
      <c r="F230" s="102" t="s">
        <v>48</v>
      </c>
      <c r="G230" s="102" t="s">
        <v>48</v>
      </c>
    </row>
    <row r="231" spans="1:7" ht="12.75">
      <c r="A231" s="441" t="s">
        <v>117</v>
      </c>
      <c r="B231" s="442" t="s">
        <v>117</v>
      </c>
      <c r="C231" s="442"/>
      <c r="D231" s="442"/>
      <c r="E231" s="442"/>
      <c r="F231" s="443"/>
      <c r="G231" s="103">
        <v>0</v>
      </c>
    </row>
    <row r="232" spans="1:7" ht="13.5" thickBot="1">
      <c r="A232" s="104"/>
      <c r="B232" s="105"/>
      <c r="C232" s="175"/>
      <c r="D232" s="112"/>
      <c r="E232" s="113"/>
      <c r="F232" s="342"/>
      <c r="G232" s="114"/>
    </row>
    <row r="233" spans="1:7" ht="13.5" thickBot="1">
      <c r="A233" s="444" t="s">
        <v>21</v>
      </c>
      <c r="B233" s="445"/>
      <c r="C233" s="445"/>
      <c r="D233" s="445"/>
      <c r="E233" s="445"/>
      <c r="F233" s="446"/>
      <c r="G233" s="115">
        <f>G219+G225+G231</f>
        <v>154.08</v>
      </c>
    </row>
    <row r="236" spans="1:7" ht="12.75">
      <c r="A236" s="314" t="s">
        <v>0</v>
      </c>
      <c r="B236" s="199" t="s">
        <v>12</v>
      </c>
      <c r="C236" s="447" t="s">
        <v>1</v>
      </c>
      <c r="D236" s="447"/>
      <c r="E236" s="447"/>
      <c r="F236" s="447"/>
      <c r="G236" s="94" t="s">
        <v>2</v>
      </c>
    </row>
    <row r="237" spans="1:7" ht="45.75" customHeight="1">
      <c r="A237" s="316" t="s">
        <v>401</v>
      </c>
      <c r="B237" s="95" t="s">
        <v>402</v>
      </c>
      <c r="C237" s="448" t="s">
        <v>400</v>
      </c>
      <c r="D237" s="449"/>
      <c r="E237" s="449"/>
      <c r="F237" s="195">
        <f>G256</f>
        <v>95.80499999999999</v>
      </c>
      <c r="G237" s="96" t="s">
        <v>260</v>
      </c>
    </row>
    <row r="238" spans="1:7" ht="12.75">
      <c r="A238" s="450" t="s">
        <v>113</v>
      </c>
      <c r="B238" s="451"/>
      <c r="C238" s="451"/>
      <c r="D238" s="451"/>
      <c r="E238" s="451"/>
      <c r="F238" s="451"/>
      <c r="G238" s="452"/>
    </row>
    <row r="239" spans="1:7" ht="12.75">
      <c r="A239" s="97" t="s">
        <v>46</v>
      </c>
      <c r="B239" s="97" t="s">
        <v>0</v>
      </c>
      <c r="C239" s="171" t="s">
        <v>28</v>
      </c>
      <c r="D239" s="97" t="s">
        <v>4</v>
      </c>
      <c r="E239" s="98" t="s">
        <v>114</v>
      </c>
      <c r="F239" s="99" t="s">
        <v>115</v>
      </c>
      <c r="G239" s="99" t="s">
        <v>116</v>
      </c>
    </row>
    <row r="240" spans="1:7" ht="12.75">
      <c r="A240" s="100"/>
      <c r="B240" s="100"/>
      <c r="C240" s="172" t="s">
        <v>48</v>
      </c>
      <c r="D240" s="100" t="s">
        <v>48</v>
      </c>
      <c r="E240" s="101"/>
      <c r="F240" s="102" t="s">
        <v>48</v>
      </c>
      <c r="G240" s="102" t="s">
        <v>48</v>
      </c>
    </row>
    <row r="241" spans="1:7" ht="12.75">
      <c r="A241" s="100"/>
      <c r="B241" s="136"/>
      <c r="C241" s="172" t="s">
        <v>48</v>
      </c>
      <c r="D241" s="100" t="s">
        <v>48</v>
      </c>
      <c r="E241" s="101"/>
      <c r="F241" s="102" t="s">
        <v>48</v>
      </c>
      <c r="G241" s="102" t="s">
        <v>48</v>
      </c>
    </row>
    <row r="242" spans="1:7" ht="12.75">
      <c r="A242" s="441" t="s">
        <v>117</v>
      </c>
      <c r="B242" s="442"/>
      <c r="C242" s="442"/>
      <c r="D242" s="442"/>
      <c r="E242" s="442"/>
      <c r="F242" s="443"/>
      <c r="G242" s="103">
        <v>0</v>
      </c>
    </row>
    <row r="243" spans="1:7" ht="12.75">
      <c r="A243" s="104"/>
      <c r="B243" s="105"/>
      <c r="C243" s="173"/>
      <c r="D243" s="106"/>
      <c r="E243" s="107"/>
      <c r="F243" s="108"/>
      <c r="G243" s="109"/>
    </row>
    <row r="244" spans="1:7" ht="12.75">
      <c r="A244" s="438" t="s">
        <v>118</v>
      </c>
      <c r="B244" s="439"/>
      <c r="C244" s="439"/>
      <c r="D244" s="439"/>
      <c r="E244" s="439"/>
      <c r="F244" s="439"/>
      <c r="G244" s="440"/>
    </row>
    <row r="245" spans="1:7" ht="12.75">
      <c r="A245" s="97" t="s">
        <v>46</v>
      </c>
      <c r="B245" s="97" t="s">
        <v>0</v>
      </c>
      <c r="C245" s="171" t="s">
        <v>28</v>
      </c>
      <c r="D245" s="97" t="s">
        <v>4</v>
      </c>
      <c r="E245" s="98" t="s">
        <v>114</v>
      </c>
      <c r="F245" s="99" t="s">
        <v>115</v>
      </c>
      <c r="G245" s="99" t="s">
        <v>116</v>
      </c>
    </row>
    <row r="246" spans="1:7" ht="12.75">
      <c r="A246" s="100" t="s">
        <v>55</v>
      </c>
      <c r="B246" s="100">
        <v>88316</v>
      </c>
      <c r="C246" s="172" t="s">
        <v>58</v>
      </c>
      <c r="D246" s="100" t="s">
        <v>32</v>
      </c>
      <c r="E246" s="101">
        <v>4.5</v>
      </c>
      <c r="F246" s="102">
        <v>21.29</v>
      </c>
      <c r="G246" s="102">
        <f>E246*F246</f>
        <v>95.80499999999999</v>
      </c>
    </row>
    <row r="247" spans="1:7" ht="12.75">
      <c r="A247" s="100"/>
      <c r="B247" s="100"/>
      <c r="C247" s="172" t="s">
        <v>48</v>
      </c>
      <c r="D247" s="100" t="s">
        <v>48</v>
      </c>
      <c r="E247" s="101"/>
      <c r="F247" s="102" t="s">
        <v>48</v>
      </c>
      <c r="G247" s="102" t="s">
        <v>48</v>
      </c>
    </row>
    <row r="248" spans="1:7" ht="12.75">
      <c r="A248" s="441" t="s">
        <v>117</v>
      </c>
      <c r="B248" s="442"/>
      <c r="C248" s="442"/>
      <c r="D248" s="442"/>
      <c r="E248" s="442"/>
      <c r="F248" s="443"/>
      <c r="G248" s="103">
        <f>SUM(G246:G247)</f>
        <v>95.80499999999999</v>
      </c>
    </row>
    <row r="249" spans="1:7" ht="12.75">
      <c r="A249" s="104"/>
      <c r="B249" s="105"/>
      <c r="C249" s="174"/>
      <c r="D249" s="105"/>
      <c r="E249" s="110"/>
      <c r="F249" s="111"/>
      <c r="G249" s="109"/>
    </row>
    <row r="250" spans="1:7" ht="12.75">
      <c r="A250" s="438" t="s">
        <v>119</v>
      </c>
      <c r="B250" s="439"/>
      <c r="C250" s="439"/>
      <c r="D250" s="439"/>
      <c r="E250" s="439"/>
      <c r="F250" s="439"/>
      <c r="G250" s="440"/>
    </row>
    <row r="251" spans="1:7" ht="12.75">
      <c r="A251" s="97" t="s">
        <v>46</v>
      </c>
      <c r="B251" s="97" t="s">
        <v>0</v>
      </c>
      <c r="C251" s="171" t="s">
        <v>28</v>
      </c>
      <c r="D251" s="97" t="s">
        <v>4</v>
      </c>
      <c r="E251" s="98" t="s">
        <v>114</v>
      </c>
      <c r="F251" s="99" t="s">
        <v>115</v>
      </c>
      <c r="G251" s="99" t="s">
        <v>116</v>
      </c>
    </row>
    <row r="252" spans="1:7" ht="12.75">
      <c r="A252" s="100"/>
      <c r="B252" s="100"/>
      <c r="C252" s="172" t="s">
        <v>48</v>
      </c>
      <c r="D252" s="100" t="s">
        <v>48</v>
      </c>
      <c r="E252" s="101"/>
      <c r="F252" s="102" t="s">
        <v>48</v>
      </c>
      <c r="G252" s="102" t="s">
        <v>48</v>
      </c>
    </row>
    <row r="253" spans="1:7" ht="12.75">
      <c r="A253" s="100"/>
      <c r="B253" s="100"/>
      <c r="C253" s="172" t="s">
        <v>48</v>
      </c>
      <c r="D253" s="100" t="s">
        <v>48</v>
      </c>
      <c r="E253" s="101"/>
      <c r="F253" s="102" t="s">
        <v>48</v>
      </c>
      <c r="G253" s="102" t="s">
        <v>48</v>
      </c>
    </row>
    <row r="254" spans="1:7" ht="12.75">
      <c r="A254" s="441" t="s">
        <v>117</v>
      </c>
      <c r="B254" s="442" t="s">
        <v>117</v>
      </c>
      <c r="C254" s="442"/>
      <c r="D254" s="442"/>
      <c r="E254" s="442"/>
      <c r="F254" s="443"/>
      <c r="G254" s="103">
        <v>0</v>
      </c>
    </row>
    <row r="255" spans="1:7" ht="13.5" thickBot="1">
      <c r="A255" s="104"/>
      <c r="B255" s="105"/>
      <c r="C255" s="175"/>
      <c r="D255" s="112"/>
      <c r="E255" s="113"/>
      <c r="F255" s="342"/>
      <c r="G255" s="114"/>
    </row>
    <row r="256" spans="1:7" ht="13.5" thickBot="1">
      <c r="A256" s="444" t="s">
        <v>21</v>
      </c>
      <c r="B256" s="445"/>
      <c r="C256" s="445"/>
      <c r="D256" s="445"/>
      <c r="E256" s="445"/>
      <c r="F256" s="446"/>
      <c r="G256" s="115">
        <f>G242+G248+G254</f>
        <v>95.80499999999999</v>
      </c>
    </row>
    <row r="259" spans="1:7" ht="12.75">
      <c r="A259" s="314" t="s">
        <v>0</v>
      </c>
      <c r="B259" s="199" t="s">
        <v>12</v>
      </c>
      <c r="C259" s="447" t="s">
        <v>1</v>
      </c>
      <c r="D259" s="447"/>
      <c r="E259" s="447"/>
      <c r="F259" s="447"/>
      <c r="G259" s="94" t="s">
        <v>2</v>
      </c>
    </row>
    <row r="260" spans="1:7" ht="45.75" customHeight="1">
      <c r="A260" s="316" t="s">
        <v>406</v>
      </c>
      <c r="B260" s="95" t="s">
        <v>404</v>
      </c>
      <c r="C260" s="448" t="s">
        <v>405</v>
      </c>
      <c r="D260" s="449"/>
      <c r="E260" s="449"/>
      <c r="F260" s="195">
        <f>G279</f>
        <v>63.87</v>
      </c>
      <c r="G260" s="96" t="s">
        <v>56</v>
      </c>
    </row>
    <row r="261" spans="1:7" ht="12.75">
      <c r="A261" s="450" t="s">
        <v>113</v>
      </c>
      <c r="B261" s="451"/>
      <c r="C261" s="451"/>
      <c r="D261" s="451"/>
      <c r="E261" s="451"/>
      <c r="F261" s="451"/>
      <c r="G261" s="452"/>
    </row>
    <row r="262" spans="1:7" ht="12.75">
      <c r="A262" s="97" t="s">
        <v>46</v>
      </c>
      <c r="B262" s="97" t="s">
        <v>0</v>
      </c>
      <c r="C262" s="171" t="s">
        <v>28</v>
      </c>
      <c r="D262" s="97" t="s">
        <v>4</v>
      </c>
      <c r="E262" s="98" t="s">
        <v>114</v>
      </c>
      <c r="F262" s="99" t="s">
        <v>115</v>
      </c>
      <c r="G262" s="99" t="s">
        <v>116</v>
      </c>
    </row>
    <row r="263" spans="1:7" ht="12.75">
      <c r="A263" s="100"/>
      <c r="B263" s="100"/>
      <c r="C263" s="172" t="s">
        <v>48</v>
      </c>
      <c r="D263" s="100" t="s">
        <v>48</v>
      </c>
      <c r="E263" s="101"/>
      <c r="F263" s="102" t="s">
        <v>48</v>
      </c>
      <c r="G263" s="102" t="s">
        <v>48</v>
      </c>
    </row>
    <row r="264" spans="1:7" ht="12.75">
      <c r="A264" s="100"/>
      <c r="B264" s="136"/>
      <c r="C264" s="172" t="s">
        <v>48</v>
      </c>
      <c r="D264" s="100" t="s">
        <v>48</v>
      </c>
      <c r="E264" s="101"/>
      <c r="F264" s="102" t="s">
        <v>48</v>
      </c>
      <c r="G264" s="102" t="s">
        <v>48</v>
      </c>
    </row>
    <row r="265" spans="1:7" ht="12.75">
      <c r="A265" s="441" t="s">
        <v>117</v>
      </c>
      <c r="B265" s="442"/>
      <c r="C265" s="442"/>
      <c r="D265" s="442"/>
      <c r="E265" s="442"/>
      <c r="F265" s="443"/>
      <c r="G265" s="103">
        <v>0</v>
      </c>
    </row>
    <row r="266" spans="1:7" ht="12.75">
      <c r="A266" s="104"/>
      <c r="B266" s="105"/>
      <c r="C266" s="173"/>
      <c r="D266" s="106"/>
      <c r="E266" s="107"/>
      <c r="F266" s="108"/>
      <c r="G266" s="109"/>
    </row>
    <row r="267" spans="1:7" ht="12.75">
      <c r="A267" s="438" t="s">
        <v>118</v>
      </c>
      <c r="B267" s="439"/>
      <c r="C267" s="439"/>
      <c r="D267" s="439"/>
      <c r="E267" s="439"/>
      <c r="F267" s="439"/>
      <c r="G267" s="440"/>
    </row>
    <row r="268" spans="1:7" ht="12.75">
      <c r="A268" s="97" t="s">
        <v>46</v>
      </c>
      <c r="B268" s="97" t="s">
        <v>0</v>
      </c>
      <c r="C268" s="171" t="s">
        <v>28</v>
      </c>
      <c r="D268" s="97" t="s">
        <v>4</v>
      </c>
      <c r="E268" s="98" t="s">
        <v>114</v>
      </c>
      <c r="F268" s="99" t="s">
        <v>115</v>
      </c>
      <c r="G268" s="99" t="s">
        <v>116</v>
      </c>
    </row>
    <row r="269" spans="1:7" ht="12.75">
      <c r="A269" s="100" t="s">
        <v>55</v>
      </c>
      <c r="B269" s="100">
        <v>88316</v>
      </c>
      <c r="C269" s="172" t="s">
        <v>58</v>
      </c>
      <c r="D269" s="100" t="s">
        <v>32</v>
      </c>
      <c r="E269" s="101">
        <v>3</v>
      </c>
      <c r="F269" s="102">
        <v>21.29</v>
      </c>
      <c r="G269" s="102">
        <f>E269*F269</f>
        <v>63.87</v>
      </c>
    </row>
    <row r="270" spans="1:7" ht="12.75">
      <c r="A270" s="100"/>
      <c r="B270" s="100"/>
      <c r="C270" s="172" t="s">
        <v>48</v>
      </c>
      <c r="D270" s="100" t="s">
        <v>48</v>
      </c>
      <c r="E270" s="101"/>
      <c r="F270" s="102" t="s">
        <v>48</v>
      </c>
      <c r="G270" s="102" t="s">
        <v>48</v>
      </c>
    </row>
    <row r="271" spans="1:7" ht="12.75">
      <c r="A271" s="441" t="s">
        <v>117</v>
      </c>
      <c r="B271" s="442"/>
      <c r="C271" s="442"/>
      <c r="D271" s="442"/>
      <c r="E271" s="442"/>
      <c r="F271" s="443"/>
      <c r="G271" s="103">
        <f>SUM(G269:G270)</f>
        <v>63.87</v>
      </c>
    </row>
    <row r="272" spans="1:7" ht="12.75">
      <c r="A272" s="104"/>
      <c r="B272" s="105"/>
      <c r="C272" s="174"/>
      <c r="D272" s="105"/>
      <c r="E272" s="110"/>
      <c r="F272" s="111"/>
      <c r="G272" s="109"/>
    </row>
    <row r="273" spans="1:7" ht="12.75">
      <c r="A273" s="438" t="s">
        <v>119</v>
      </c>
      <c r="B273" s="439"/>
      <c r="C273" s="439"/>
      <c r="D273" s="439"/>
      <c r="E273" s="439"/>
      <c r="F273" s="439"/>
      <c r="G273" s="440"/>
    </row>
    <row r="274" spans="1:7" ht="12.75">
      <c r="A274" s="97" t="s">
        <v>46</v>
      </c>
      <c r="B274" s="97" t="s">
        <v>0</v>
      </c>
      <c r="C274" s="171" t="s">
        <v>28</v>
      </c>
      <c r="D274" s="97" t="s">
        <v>4</v>
      </c>
      <c r="E274" s="98" t="s">
        <v>114</v>
      </c>
      <c r="F274" s="99" t="s">
        <v>115</v>
      </c>
      <c r="G274" s="99" t="s">
        <v>116</v>
      </c>
    </row>
    <row r="275" spans="1:7" ht="12.75">
      <c r="A275" s="100"/>
      <c r="B275" s="100"/>
      <c r="C275" s="172" t="s">
        <v>48</v>
      </c>
      <c r="D275" s="100" t="s">
        <v>48</v>
      </c>
      <c r="E275" s="101"/>
      <c r="F275" s="102" t="s">
        <v>48</v>
      </c>
      <c r="G275" s="102" t="s">
        <v>48</v>
      </c>
    </row>
    <row r="276" spans="1:7" ht="12.75">
      <c r="A276" s="100"/>
      <c r="B276" s="100"/>
      <c r="C276" s="172" t="s">
        <v>48</v>
      </c>
      <c r="D276" s="100" t="s">
        <v>48</v>
      </c>
      <c r="E276" s="101"/>
      <c r="F276" s="102" t="s">
        <v>48</v>
      </c>
      <c r="G276" s="102" t="s">
        <v>48</v>
      </c>
    </row>
    <row r="277" spans="1:7" ht="12.75">
      <c r="A277" s="441" t="s">
        <v>117</v>
      </c>
      <c r="B277" s="442" t="s">
        <v>117</v>
      </c>
      <c r="C277" s="442"/>
      <c r="D277" s="442"/>
      <c r="E277" s="442"/>
      <c r="F277" s="443"/>
      <c r="G277" s="103">
        <v>0</v>
      </c>
    </row>
    <row r="278" spans="1:7" ht="13.5" thickBot="1">
      <c r="A278" s="104"/>
      <c r="B278" s="105"/>
      <c r="C278" s="175"/>
      <c r="D278" s="112"/>
      <c r="E278" s="113"/>
      <c r="F278" s="342"/>
      <c r="G278" s="114"/>
    </row>
    <row r="279" spans="1:7" ht="13.5" thickBot="1">
      <c r="A279" s="444" t="s">
        <v>21</v>
      </c>
      <c r="B279" s="445"/>
      <c r="C279" s="445"/>
      <c r="D279" s="445"/>
      <c r="E279" s="445"/>
      <c r="F279" s="446"/>
      <c r="G279" s="115">
        <f>G265+G271+G277</f>
        <v>63.87</v>
      </c>
    </row>
    <row r="282" spans="1:7" ht="12.75">
      <c r="A282" s="329" t="s">
        <v>0</v>
      </c>
      <c r="B282" s="199" t="s">
        <v>12</v>
      </c>
      <c r="C282" s="447" t="s">
        <v>1</v>
      </c>
      <c r="D282" s="447"/>
      <c r="E282" s="447"/>
      <c r="F282" s="447"/>
      <c r="G282" s="94" t="s">
        <v>2</v>
      </c>
    </row>
    <row r="283" spans="1:7" ht="45.75" customHeight="1">
      <c r="A283" s="316" t="s">
        <v>441</v>
      </c>
      <c r="B283" s="95" t="s">
        <v>407</v>
      </c>
      <c r="C283" s="448" t="s">
        <v>448</v>
      </c>
      <c r="D283" s="449"/>
      <c r="E283" s="449"/>
      <c r="F283" s="195">
        <f>G302</f>
        <v>2.590303</v>
      </c>
      <c r="G283" s="96" t="s">
        <v>259</v>
      </c>
    </row>
    <row r="284" spans="1:7" ht="12.75">
      <c r="A284" s="450" t="s">
        <v>113</v>
      </c>
      <c r="B284" s="451"/>
      <c r="C284" s="451"/>
      <c r="D284" s="451"/>
      <c r="E284" s="451"/>
      <c r="F284" s="451"/>
      <c r="G284" s="452"/>
    </row>
    <row r="285" spans="1:7" ht="12.75">
      <c r="A285" s="97" t="s">
        <v>46</v>
      </c>
      <c r="B285" s="97" t="s">
        <v>0</v>
      </c>
      <c r="C285" s="171" t="s">
        <v>28</v>
      </c>
      <c r="D285" s="97" t="s">
        <v>4</v>
      </c>
      <c r="E285" s="98" t="s">
        <v>114</v>
      </c>
      <c r="F285" s="99" t="s">
        <v>115</v>
      </c>
      <c r="G285" s="99" t="s">
        <v>116</v>
      </c>
    </row>
    <row r="286" spans="1:7" ht="12.75">
      <c r="A286" s="100"/>
      <c r="B286" s="100"/>
      <c r="C286" s="172" t="s">
        <v>48</v>
      </c>
      <c r="D286" s="100" t="s">
        <v>48</v>
      </c>
      <c r="E286" s="101"/>
      <c r="F286" s="102" t="s">
        <v>48</v>
      </c>
      <c r="G286" s="102" t="s">
        <v>48</v>
      </c>
    </row>
    <row r="287" spans="1:7" ht="12.75">
      <c r="A287" s="100"/>
      <c r="B287" s="136"/>
      <c r="C287" s="172" t="s">
        <v>48</v>
      </c>
      <c r="D287" s="100" t="s">
        <v>48</v>
      </c>
      <c r="E287" s="101"/>
      <c r="F287" s="102" t="s">
        <v>48</v>
      </c>
      <c r="G287" s="102" t="s">
        <v>48</v>
      </c>
    </row>
    <row r="288" spans="1:7" ht="12.75">
      <c r="A288" s="441" t="s">
        <v>117</v>
      </c>
      <c r="B288" s="442"/>
      <c r="C288" s="442"/>
      <c r="D288" s="442"/>
      <c r="E288" s="442"/>
      <c r="F288" s="443"/>
      <c r="G288" s="103">
        <v>0</v>
      </c>
    </row>
    <row r="289" spans="1:7" ht="12.75">
      <c r="A289" s="104"/>
      <c r="B289" s="105"/>
      <c r="C289" s="173"/>
      <c r="D289" s="106"/>
      <c r="E289" s="107"/>
      <c r="F289" s="108"/>
      <c r="G289" s="109"/>
    </row>
    <row r="290" spans="1:7" ht="12.75">
      <c r="A290" s="438" t="s">
        <v>118</v>
      </c>
      <c r="B290" s="439"/>
      <c r="C290" s="439"/>
      <c r="D290" s="439"/>
      <c r="E290" s="439"/>
      <c r="F290" s="439"/>
      <c r="G290" s="440"/>
    </row>
    <row r="291" spans="1:7" ht="12.75">
      <c r="A291" s="97" t="s">
        <v>46</v>
      </c>
      <c r="B291" s="97" t="s">
        <v>0</v>
      </c>
      <c r="C291" s="171" t="s">
        <v>28</v>
      </c>
      <c r="D291" s="97" t="s">
        <v>4</v>
      </c>
      <c r="E291" s="98" t="s">
        <v>114</v>
      </c>
      <c r="F291" s="99" t="s">
        <v>115</v>
      </c>
      <c r="G291" s="99" t="s">
        <v>116</v>
      </c>
    </row>
    <row r="292" spans="1:7" ht="24">
      <c r="A292" s="100" t="s">
        <v>55</v>
      </c>
      <c r="B292" s="100">
        <v>88256</v>
      </c>
      <c r="C292" s="172" t="s">
        <v>91</v>
      </c>
      <c r="D292" s="100" t="s">
        <v>32</v>
      </c>
      <c r="E292" s="101">
        <v>0.0293</v>
      </c>
      <c r="F292" s="102">
        <v>28.46</v>
      </c>
      <c r="G292" s="102">
        <f>E292*F292</f>
        <v>0.833878</v>
      </c>
    </row>
    <row r="293" spans="1:7" ht="12.75">
      <c r="A293" s="100" t="s">
        <v>55</v>
      </c>
      <c r="B293" s="100">
        <v>88316</v>
      </c>
      <c r="C293" s="172" t="s">
        <v>58</v>
      </c>
      <c r="D293" s="100" t="s">
        <v>32</v>
      </c>
      <c r="E293" s="101">
        <v>0.0825</v>
      </c>
      <c r="F293" s="102">
        <v>21.29</v>
      </c>
      <c r="G293" s="102">
        <f>E293*F293</f>
        <v>1.756425</v>
      </c>
    </row>
    <row r="294" spans="1:7" ht="12.75">
      <c r="A294" s="441" t="s">
        <v>117</v>
      </c>
      <c r="B294" s="442"/>
      <c r="C294" s="442"/>
      <c r="D294" s="442"/>
      <c r="E294" s="442"/>
      <c r="F294" s="443"/>
      <c r="G294" s="103">
        <f>SUM(G292:G293)</f>
        <v>2.590303</v>
      </c>
    </row>
    <row r="295" spans="1:7" ht="12.75">
      <c r="A295" s="104"/>
      <c r="B295" s="105"/>
      <c r="C295" s="174"/>
      <c r="D295" s="105"/>
      <c r="E295" s="110"/>
      <c r="F295" s="111"/>
      <c r="G295" s="109"/>
    </row>
    <row r="296" spans="1:7" ht="12.75">
      <c r="A296" s="438" t="s">
        <v>119</v>
      </c>
      <c r="B296" s="439"/>
      <c r="C296" s="439"/>
      <c r="D296" s="439"/>
      <c r="E296" s="439"/>
      <c r="F296" s="439"/>
      <c r="G296" s="440"/>
    </row>
    <row r="297" spans="1:7" ht="12.75">
      <c r="A297" s="97" t="s">
        <v>46</v>
      </c>
      <c r="B297" s="97" t="s">
        <v>0</v>
      </c>
      <c r="C297" s="171" t="s">
        <v>28</v>
      </c>
      <c r="D297" s="97" t="s">
        <v>4</v>
      </c>
      <c r="E297" s="98" t="s">
        <v>114</v>
      </c>
      <c r="F297" s="99" t="s">
        <v>115</v>
      </c>
      <c r="G297" s="99" t="s">
        <v>116</v>
      </c>
    </row>
    <row r="298" spans="1:7" ht="12.75">
      <c r="A298" s="100"/>
      <c r="B298" s="100"/>
      <c r="C298" s="172" t="s">
        <v>48</v>
      </c>
      <c r="D298" s="100" t="s">
        <v>48</v>
      </c>
      <c r="E298" s="101"/>
      <c r="F298" s="102" t="s">
        <v>48</v>
      </c>
      <c r="G298" s="102" t="s">
        <v>48</v>
      </c>
    </row>
    <row r="299" spans="1:7" ht="12.75">
      <c r="A299" s="100"/>
      <c r="B299" s="100"/>
      <c r="C299" s="172" t="s">
        <v>48</v>
      </c>
      <c r="D299" s="100" t="s">
        <v>48</v>
      </c>
      <c r="E299" s="101"/>
      <c r="F299" s="102" t="s">
        <v>48</v>
      </c>
      <c r="G299" s="102" t="s">
        <v>48</v>
      </c>
    </row>
    <row r="300" spans="1:7" ht="12.75">
      <c r="A300" s="441" t="s">
        <v>117</v>
      </c>
      <c r="B300" s="442" t="s">
        <v>117</v>
      </c>
      <c r="C300" s="442"/>
      <c r="D300" s="442"/>
      <c r="E300" s="442"/>
      <c r="F300" s="443"/>
      <c r="G300" s="103">
        <v>0</v>
      </c>
    </row>
    <row r="301" spans="1:7" ht="13.5" thickBot="1">
      <c r="A301" s="104"/>
      <c r="B301" s="105"/>
      <c r="C301" s="175"/>
      <c r="D301" s="112"/>
      <c r="E301" s="113"/>
      <c r="F301" s="342"/>
      <c r="G301" s="114"/>
    </row>
    <row r="302" spans="1:7" ht="13.5" thickBot="1">
      <c r="A302" s="444" t="s">
        <v>21</v>
      </c>
      <c r="B302" s="445"/>
      <c r="C302" s="445"/>
      <c r="D302" s="445"/>
      <c r="E302" s="445"/>
      <c r="F302" s="446"/>
      <c r="G302" s="115">
        <f>G288+G294+G300</f>
        <v>2.590303</v>
      </c>
    </row>
    <row r="305" spans="1:7" ht="12.75">
      <c r="A305" s="329" t="s">
        <v>0</v>
      </c>
      <c r="B305" s="199" t="s">
        <v>12</v>
      </c>
      <c r="C305" s="447" t="s">
        <v>1</v>
      </c>
      <c r="D305" s="447"/>
      <c r="E305" s="447"/>
      <c r="F305" s="447"/>
      <c r="G305" s="94" t="s">
        <v>2</v>
      </c>
    </row>
    <row r="306" spans="1:7" ht="45.75" customHeight="1">
      <c r="A306" s="316" t="s">
        <v>442</v>
      </c>
      <c r="B306" s="95" t="s">
        <v>408</v>
      </c>
      <c r="C306" s="448" t="s">
        <v>449</v>
      </c>
      <c r="D306" s="449"/>
      <c r="E306" s="449"/>
      <c r="F306" s="195">
        <f>G325</f>
        <v>28.9788</v>
      </c>
      <c r="G306" s="96" t="s">
        <v>56</v>
      </c>
    </row>
    <row r="307" spans="1:7" ht="12.75">
      <c r="A307" s="450" t="s">
        <v>113</v>
      </c>
      <c r="B307" s="451"/>
      <c r="C307" s="451"/>
      <c r="D307" s="451"/>
      <c r="E307" s="451"/>
      <c r="F307" s="451"/>
      <c r="G307" s="452"/>
    </row>
    <row r="308" spans="1:7" ht="12.75">
      <c r="A308" s="97" t="s">
        <v>46</v>
      </c>
      <c r="B308" s="97" t="s">
        <v>0</v>
      </c>
      <c r="C308" s="171" t="s">
        <v>28</v>
      </c>
      <c r="D308" s="97" t="s">
        <v>4</v>
      </c>
      <c r="E308" s="98" t="s">
        <v>114</v>
      </c>
      <c r="F308" s="99" t="s">
        <v>115</v>
      </c>
      <c r="G308" s="99" t="s">
        <v>116</v>
      </c>
    </row>
    <row r="309" spans="1:7" ht="12.75">
      <c r="A309" s="100"/>
      <c r="B309" s="100"/>
      <c r="C309" s="172" t="s">
        <v>48</v>
      </c>
      <c r="D309" s="100" t="s">
        <v>48</v>
      </c>
      <c r="E309" s="101"/>
      <c r="F309" s="102" t="s">
        <v>48</v>
      </c>
      <c r="G309" s="102" t="s">
        <v>48</v>
      </c>
    </row>
    <row r="310" spans="1:7" ht="12.75">
      <c r="A310" s="100"/>
      <c r="B310" s="136"/>
      <c r="C310" s="172" t="s">
        <v>48</v>
      </c>
      <c r="D310" s="100" t="s">
        <v>48</v>
      </c>
      <c r="E310" s="101"/>
      <c r="F310" s="102" t="s">
        <v>48</v>
      </c>
      <c r="G310" s="102" t="s">
        <v>48</v>
      </c>
    </row>
    <row r="311" spans="1:7" ht="12.75">
      <c r="A311" s="441" t="s">
        <v>117</v>
      </c>
      <c r="B311" s="442"/>
      <c r="C311" s="442"/>
      <c r="D311" s="442"/>
      <c r="E311" s="442"/>
      <c r="F311" s="443"/>
      <c r="G311" s="103">
        <v>0</v>
      </c>
    </row>
    <row r="312" spans="1:7" ht="12.75">
      <c r="A312" s="104"/>
      <c r="B312" s="105"/>
      <c r="C312" s="173"/>
      <c r="D312" s="106"/>
      <c r="E312" s="107"/>
      <c r="F312" s="108"/>
      <c r="G312" s="109"/>
    </row>
    <row r="313" spans="1:7" ht="12.75">
      <c r="A313" s="438" t="s">
        <v>118</v>
      </c>
      <c r="B313" s="439"/>
      <c r="C313" s="439"/>
      <c r="D313" s="439"/>
      <c r="E313" s="439"/>
      <c r="F313" s="439"/>
      <c r="G313" s="440"/>
    </row>
    <row r="314" spans="1:7" ht="12.75">
      <c r="A314" s="97" t="s">
        <v>46</v>
      </c>
      <c r="B314" s="97" t="s">
        <v>0</v>
      </c>
      <c r="C314" s="171" t="s">
        <v>28</v>
      </c>
      <c r="D314" s="97" t="s">
        <v>4</v>
      </c>
      <c r="E314" s="98" t="s">
        <v>114</v>
      </c>
      <c r="F314" s="99" t="s">
        <v>115</v>
      </c>
      <c r="G314" s="99" t="s">
        <v>116</v>
      </c>
    </row>
    <row r="315" spans="1:7" ht="12.75">
      <c r="A315" s="100" t="s">
        <v>55</v>
      </c>
      <c r="B315" s="100">
        <v>88309</v>
      </c>
      <c r="C315" s="172" t="s">
        <v>60</v>
      </c>
      <c r="D315" s="100" t="s">
        <v>32</v>
      </c>
      <c r="E315" s="101">
        <v>0.12</v>
      </c>
      <c r="F315" s="102">
        <v>28.59</v>
      </c>
      <c r="G315" s="102">
        <f>E315*F315</f>
        <v>3.4308</v>
      </c>
    </row>
    <row r="316" spans="1:7" ht="12.75">
      <c r="A316" s="100" t="s">
        <v>55</v>
      </c>
      <c r="B316" s="100">
        <v>88316</v>
      </c>
      <c r="C316" s="172" t="s">
        <v>58</v>
      </c>
      <c r="D316" s="100" t="s">
        <v>32</v>
      </c>
      <c r="E316" s="101">
        <v>1.2</v>
      </c>
      <c r="F316" s="102">
        <v>21.29</v>
      </c>
      <c r="G316" s="102">
        <f>E316*F316</f>
        <v>25.548</v>
      </c>
    </row>
    <row r="317" spans="1:7" ht="12.75">
      <c r="A317" s="441" t="s">
        <v>117</v>
      </c>
      <c r="B317" s="442"/>
      <c r="C317" s="442"/>
      <c r="D317" s="442"/>
      <c r="E317" s="442"/>
      <c r="F317" s="443"/>
      <c r="G317" s="103">
        <f>SUM(G315:G316)</f>
        <v>28.9788</v>
      </c>
    </row>
    <row r="318" spans="1:7" ht="12.75">
      <c r="A318" s="104"/>
      <c r="B318" s="105"/>
      <c r="C318" s="174"/>
      <c r="D318" s="105"/>
      <c r="E318" s="110"/>
      <c r="F318" s="111"/>
      <c r="G318" s="109"/>
    </row>
    <row r="319" spans="1:7" ht="12.75">
      <c r="A319" s="438" t="s">
        <v>119</v>
      </c>
      <c r="B319" s="439"/>
      <c r="C319" s="439"/>
      <c r="D319" s="439"/>
      <c r="E319" s="439"/>
      <c r="F319" s="439"/>
      <c r="G319" s="440"/>
    </row>
    <row r="320" spans="1:7" ht="12.75">
      <c r="A320" s="97" t="s">
        <v>46</v>
      </c>
      <c r="B320" s="97" t="s">
        <v>0</v>
      </c>
      <c r="C320" s="171" t="s">
        <v>28</v>
      </c>
      <c r="D320" s="97" t="s">
        <v>4</v>
      </c>
      <c r="E320" s="98" t="s">
        <v>114</v>
      </c>
      <c r="F320" s="99" t="s">
        <v>115</v>
      </c>
      <c r="G320" s="99" t="s">
        <v>116</v>
      </c>
    </row>
    <row r="321" spans="1:7" ht="12.75">
      <c r="A321" s="100"/>
      <c r="B321" s="100"/>
      <c r="C321" s="172" t="s">
        <v>48</v>
      </c>
      <c r="D321" s="100" t="s">
        <v>48</v>
      </c>
      <c r="E321" s="101"/>
      <c r="F321" s="102" t="s">
        <v>48</v>
      </c>
      <c r="G321" s="102" t="s">
        <v>48</v>
      </c>
    </row>
    <row r="322" spans="1:7" ht="12.75">
      <c r="A322" s="100"/>
      <c r="B322" s="100"/>
      <c r="C322" s="172" t="s">
        <v>48</v>
      </c>
      <c r="D322" s="100" t="s">
        <v>48</v>
      </c>
      <c r="E322" s="101"/>
      <c r="F322" s="102" t="s">
        <v>48</v>
      </c>
      <c r="G322" s="102" t="s">
        <v>48</v>
      </c>
    </row>
    <row r="323" spans="1:7" ht="12.75">
      <c r="A323" s="441" t="s">
        <v>117</v>
      </c>
      <c r="B323" s="442" t="s">
        <v>117</v>
      </c>
      <c r="C323" s="442"/>
      <c r="D323" s="442"/>
      <c r="E323" s="442"/>
      <c r="F323" s="443"/>
      <c r="G323" s="103">
        <v>0</v>
      </c>
    </row>
    <row r="324" spans="1:7" ht="13.5" thickBot="1">
      <c r="A324" s="104"/>
      <c r="B324" s="105"/>
      <c r="C324" s="175"/>
      <c r="D324" s="112"/>
      <c r="E324" s="113"/>
      <c r="F324" s="342"/>
      <c r="G324" s="114"/>
    </row>
    <row r="325" spans="1:7" ht="13.5" thickBot="1">
      <c r="A325" s="444" t="s">
        <v>21</v>
      </c>
      <c r="B325" s="445"/>
      <c r="C325" s="445"/>
      <c r="D325" s="445"/>
      <c r="E325" s="445"/>
      <c r="F325" s="446"/>
      <c r="G325" s="115">
        <f>G311+G317+G323</f>
        <v>28.9788</v>
      </c>
    </row>
    <row r="328" spans="1:7" ht="12.75">
      <c r="A328" s="331" t="s">
        <v>0</v>
      </c>
      <c r="B328" s="199" t="s">
        <v>12</v>
      </c>
      <c r="C328" s="447" t="s">
        <v>1</v>
      </c>
      <c r="D328" s="447"/>
      <c r="E328" s="447"/>
      <c r="F328" s="447"/>
      <c r="G328" s="94" t="s">
        <v>2</v>
      </c>
    </row>
    <row r="329" spans="1:7" ht="45.75" customHeight="1">
      <c r="A329" s="316" t="s">
        <v>450</v>
      </c>
      <c r="B329" s="95" t="s">
        <v>452</v>
      </c>
      <c r="C329" s="448" t="s">
        <v>466</v>
      </c>
      <c r="D329" s="449"/>
      <c r="E329" s="449"/>
      <c r="F329" s="195">
        <f>G348</f>
        <v>14.234</v>
      </c>
      <c r="G329" s="96" t="s">
        <v>254</v>
      </c>
    </row>
    <row r="330" spans="1:7" ht="12.75">
      <c r="A330" s="438" t="s">
        <v>113</v>
      </c>
      <c r="B330" s="439"/>
      <c r="C330" s="439"/>
      <c r="D330" s="439"/>
      <c r="E330" s="439"/>
      <c r="F330" s="439"/>
      <c r="G330" s="440"/>
    </row>
    <row r="331" spans="1:7" ht="12.75">
      <c r="A331" s="97" t="s">
        <v>46</v>
      </c>
      <c r="B331" s="97" t="s">
        <v>0</v>
      </c>
      <c r="C331" s="171" t="s">
        <v>28</v>
      </c>
      <c r="D331" s="97" t="s">
        <v>4</v>
      </c>
      <c r="E331" s="98" t="s">
        <v>114</v>
      </c>
      <c r="F331" s="99" t="s">
        <v>115</v>
      </c>
      <c r="G331" s="99" t="s">
        <v>116</v>
      </c>
    </row>
    <row r="332" spans="1:7" ht="12.75">
      <c r="A332" s="100"/>
      <c r="B332" s="100"/>
      <c r="C332" s="172" t="s">
        <v>48</v>
      </c>
      <c r="D332" s="100" t="s">
        <v>48</v>
      </c>
      <c r="E332" s="101"/>
      <c r="F332" s="102" t="s">
        <v>48</v>
      </c>
      <c r="G332" s="102" t="s">
        <v>48</v>
      </c>
    </row>
    <row r="333" spans="1:7" ht="12.75">
      <c r="A333" s="100"/>
      <c r="B333" s="136"/>
      <c r="C333" s="172" t="s">
        <v>48</v>
      </c>
      <c r="D333" s="100" t="s">
        <v>48</v>
      </c>
      <c r="E333" s="101"/>
      <c r="F333" s="102" t="s">
        <v>48</v>
      </c>
      <c r="G333" s="102" t="s">
        <v>48</v>
      </c>
    </row>
    <row r="334" spans="1:7" ht="12.75">
      <c r="A334" s="441" t="s">
        <v>117</v>
      </c>
      <c r="B334" s="442"/>
      <c r="C334" s="442"/>
      <c r="D334" s="442"/>
      <c r="E334" s="442"/>
      <c r="F334" s="443"/>
      <c r="G334" s="103">
        <v>0</v>
      </c>
    </row>
    <row r="335" spans="1:7" ht="12.75">
      <c r="A335" s="104"/>
      <c r="B335" s="105"/>
      <c r="C335" s="173"/>
      <c r="D335" s="106"/>
      <c r="E335" s="107"/>
      <c r="F335" s="108"/>
      <c r="G335" s="109"/>
    </row>
    <row r="336" spans="1:7" ht="12.75">
      <c r="A336" s="438" t="s">
        <v>118</v>
      </c>
      <c r="B336" s="439"/>
      <c r="C336" s="439"/>
      <c r="D336" s="439"/>
      <c r="E336" s="439"/>
      <c r="F336" s="439"/>
      <c r="G336" s="440"/>
    </row>
    <row r="337" spans="1:7" ht="12.75">
      <c r="A337" s="97" t="s">
        <v>46</v>
      </c>
      <c r="B337" s="97" t="s">
        <v>0</v>
      </c>
      <c r="C337" s="171" t="s">
        <v>28</v>
      </c>
      <c r="D337" s="97" t="s">
        <v>4</v>
      </c>
      <c r="E337" s="98" t="s">
        <v>114</v>
      </c>
      <c r="F337" s="99" t="s">
        <v>115</v>
      </c>
      <c r="G337" s="99" t="s">
        <v>116</v>
      </c>
    </row>
    <row r="338" spans="1:7" ht="12.75">
      <c r="A338" s="100" t="s">
        <v>55</v>
      </c>
      <c r="B338" s="100">
        <v>88316</v>
      </c>
      <c r="C338" s="172" t="s">
        <v>58</v>
      </c>
      <c r="D338" s="100" t="s">
        <v>32</v>
      </c>
      <c r="E338" s="101">
        <v>0.4</v>
      </c>
      <c r="F338" s="102">
        <v>21.29</v>
      </c>
      <c r="G338" s="102">
        <f>E338*F338</f>
        <v>8.516</v>
      </c>
    </row>
    <row r="339" spans="1:7" ht="12.75">
      <c r="A339" s="100" t="s">
        <v>55</v>
      </c>
      <c r="B339" s="100">
        <v>88309</v>
      </c>
      <c r="C339" s="172" t="s">
        <v>60</v>
      </c>
      <c r="D339" s="100" t="s">
        <v>32</v>
      </c>
      <c r="E339" s="101">
        <v>0.2</v>
      </c>
      <c r="F339" s="102">
        <v>28.59</v>
      </c>
      <c r="G339" s="102">
        <f>E339*F339</f>
        <v>5.718</v>
      </c>
    </row>
    <row r="340" spans="1:7" ht="12.75">
      <c r="A340" s="441" t="s">
        <v>117</v>
      </c>
      <c r="B340" s="442"/>
      <c r="C340" s="442"/>
      <c r="D340" s="442"/>
      <c r="E340" s="442"/>
      <c r="F340" s="443"/>
      <c r="G340" s="103">
        <f>SUM(G338:G339)</f>
        <v>14.234</v>
      </c>
    </row>
    <row r="341" spans="1:7" ht="12.75">
      <c r="A341" s="104"/>
      <c r="B341" s="105"/>
      <c r="C341" s="174"/>
      <c r="D341" s="105"/>
      <c r="E341" s="110"/>
      <c r="F341" s="111"/>
      <c r="G341" s="109"/>
    </row>
    <row r="342" spans="1:7" ht="12.75">
      <c r="A342" s="438" t="s">
        <v>119</v>
      </c>
      <c r="B342" s="439"/>
      <c r="C342" s="439"/>
      <c r="D342" s="439"/>
      <c r="E342" s="439"/>
      <c r="F342" s="439"/>
      <c r="G342" s="440"/>
    </row>
    <row r="343" spans="1:7" ht="12.75">
      <c r="A343" s="97" t="s">
        <v>46</v>
      </c>
      <c r="B343" s="97" t="s">
        <v>0</v>
      </c>
      <c r="C343" s="171" t="s">
        <v>28</v>
      </c>
      <c r="D343" s="97" t="s">
        <v>4</v>
      </c>
      <c r="E343" s="98" t="s">
        <v>114</v>
      </c>
      <c r="F343" s="99" t="s">
        <v>115</v>
      </c>
      <c r="G343" s="99" t="s">
        <v>116</v>
      </c>
    </row>
    <row r="344" spans="1:7" ht="12.75">
      <c r="A344" s="100"/>
      <c r="B344" s="100"/>
      <c r="C344" s="172" t="s">
        <v>48</v>
      </c>
      <c r="D344" s="100" t="s">
        <v>48</v>
      </c>
      <c r="E344" s="101"/>
      <c r="F344" s="102" t="s">
        <v>48</v>
      </c>
      <c r="G344" s="102" t="s">
        <v>48</v>
      </c>
    </row>
    <row r="345" spans="1:7" ht="12.75">
      <c r="A345" s="100"/>
      <c r="B345" s="100"/>
      <c r="C345" s="172" t="s">
        <v>48</v>
      </c>
      <c r="D345" s="100" t="s">
        <v>48</v>
      </c>
      <c r="E345" s="101"/>
      <c r="F345" s="102" t="s">
        <v>48</v>
      </c>
      <c r="G345" s="102" t="s">
        <v>48</v>
      </c>
    </row>
    <row r="346" spans="1:7" ht="12.75">
      <c r="A346" s="441" t="s">
        <v>117</v>
      </c>
      <c r="B346" s="442" t="s">
        <v>117</v>
      </c>
      <c r="C346" s="442"/>
      <c r="D346" s="442"/>
      <c r="E346" s="442"/>
      <c r="F346" s="443"/>
      <c r="G346" s="103">
        <v>0</v>
      </c>
    </row>
    <row r="347" spans="1:7" ht="13.5" thickBot="1">
      <c r="A347" s="104"/>
      <c r="B347" s="105"/>
      <c r="C347" s="175"/>
      <c r="D347" s="112"/>
      <c r="E347" s="113"/>
      <c r="F347" s="342"/>
      <c r="G347" s="114"/>
    </row>
    <row r="348" spans="1:7" ht="13.5" thickBot="1">
      <c r="A348" s="444" t="s">
        <v>21</v>
      </c>
      <c r="B348" s="445"/>
      <c r="C348" s="445"/>
      <c r="D348" s="445"/>
      <c r="E348" s="445"/>
      <c r="F348" s="446"/>
      <c r="G348" s="115">
        <f>G334+G340+G346</f>
        <v>14.234</v>
      </c>
    </row>
    <row r="351" spans="1:7" ht="12.75">
      <c r="A351" s="327" t="s">
        <v>0</v>
      </c>
      <c r="B351" s="199" t="s">
        <v>12</v>
      </c>
      <c r="C351" s="447" t="s">
        <v>1</v>
      </c>
      <c r="D351" s="447"/>
      <c r="E351" s="447"/>
      <c r="F351" s="447"/>
      <c r="G351" s="94" t="s">
        <v>2</v>
      </c>
    </row>
    <row r="352" spans="1:7" ht="45.75" customHeight="1">
      <c r="A352" s="316" t="s">
        <v>451</v>
      </c>
      <c r="B352" s="95" t="s">
        <v>453</v>
      </c>
      <c r="C352" s="448" t="s">
        <v>443</v>
      </c>
      <c r="D352" s="449"/>
      <c r="E352" s="449"/>
      <c r="F352" s="195" t="e">
        <f>G371</f>
        <v>#REF!</v>
      </c>
      <c r="G352" s="96" t="s">
        <v>260</v>
      </c>
    </row>
    <row r="353" spans="1:7" ht="12.75">
      <c r="A353" s="450" t="s">
        <v>113</v>
      </c>
      <c r="B353" s="451"/>
      <c r="C353" s="451"/>
      <c r="D353" s="451"/>
      <c r="E353" s="451"/>
      <c r="F353" s="451"/>
      <c r="G353" s="452"/>
    </row>
    <row r="354" spans="1:7" ht="12.75">
      <c r="A354" s="97" t="s">
        <v>46</v>
      </c>
      <c r="B354" s="97" t="s">
        <v>0</v>
      </c>
      <c r="C354" s="171" t="s">
        <v>28</v>
      </c>
      <c r="D354" s="97" t="s">
        <v>4</v>
      </c>
      <c r="E354" s="98" t="s">
        <v>114</v>
      </c>
      <c r="F354" s="99" t="s">
        <v>115</v>
      </c>
      <c r="G354" s="99" t="s">
        <v>116</v>
      </c>
    </row>
    <row r="355" spans="1:7" ht="12.75">
      <c r="A355" s="100"/>
      <c r="B355" s="100"/>
      <c r="C355" s="172" t="s">
        <v>48</v>
      </c>
      <c r="D355" s="100" t="s">
        <v>48</v>
      </c>
      <c r="E355" s="101"/>
      <c r="F355" s="102" t="s">
        <v>48</v>
      </c>
      <c r="G355" s="102" t="s">
        <v>48</v>
      </c>
    </row>
    <row r="356" spans="1:7" ht="12.75">
      <c r="A356" s="100"/>
      <c r="B356" s="136"/>
      <c r="C356" s="172" t="s">
        <v>48</v>
      </c>
      <c r="D356" s="100" t="s">
        <v>48</v>
      </c>
      <c r="E356" s="101"/>
      <c r="F356" s="102" t="s">
        <v>48</v>
      </c>
      <c r="G356" s="102" t="s">
        <v>48</v>
      </c>
    </row>
    <row r="357" spans="1:7" ht="12.75">
      <c r="A357" s="441" t="s">
        <v>117</v>
      </c>
      <c r="B357" s="442"/>
      <c r="C357" s="442"/>
      <c r="D357" s="442"/>
      <c r="E357" s="442"/>
      <c r="F357" s="443"/>
      <c r="G357" s="103">
        <v>0</v>
      </c>
    </row>
    <row r="358" spans="1:7" ht="12.75">
      <c r="A358" s="104"/>
      <c r="B358" s="105"/>
      <c r="C358" s="173"/>
      <c r="D358" s="106"/>
      <c r="E358" s="107"/>
      <c r="F358" s="108"/>
      <c r="G358" s="109"/>
    </row>
    <row r="359" spans="1:7" ht="12.75">
      <c r="A359" s="438" t="s">
        <v>118</v>
      </c>
      <c r="B359" s="439"/>
      <c r="C359" s="439"/>
      <c r="D359" s="439"/>
      <c r="E359" s="439"/>
      <c r="F359" s="439"/>
      <c r="G359" s="440"/>
    </row>
    <row r="360" spans="1:7" ht="12.75">
      <c r="A360" s="97" t="s">
        <v>46</v>
      </c>
      <c r="B360" s="97" t="s">
        <v>0</v>
      </c>
      <c r="C360" s="171" t="s">
        <v>28</v>
      </c>
      <c r="D360" s="97" t="s">
        <v>4</v>
      </c>
      <c r="E360" s="98" t="s">
        <v>114</v>
      </c>
      <c r="F360" s="99" t="s">
        <v>115</v>
      </c>
      <c r="G360" s="99" t="s">
        <v>116</v>
      </c>
    </row>
    <row r="361" spans="1:7" ht="12.75">
      <c r="A361" s="100"/>
      <c r="B361" s="100"/>
      <c r="C361" s="172" t="s">
        <v>48</v>
      </c>
      <c r="D361" s="100" t="s">
        <v>48</v>
      </c>
      <c r="E361" s="101"/>
      <c r="F361" s="102" t="s">
        <v>48</v>
      </c>
      <c r="G361" s="102" t="s">
        <v>48</v>
      </c>
    </row>
    <row r="362" spans="1:7" ht="12.75">
      <c r="A362" s="100"/>
      <c r="B362" s="100"/>
      <c r="C362" s="172" t="s">
        <v>48</v>
      </c>
      <c r="D362" s="100" t="s">
        <v>48</v>
      </c>
      <c r="E362" s="101"/>
      <c r="F362" s="102" t="s">
        <v>48</v>
      </c>
      <c r="G362" s="102" t="s">
        <v>48</v>
      </c>
    </row>
    <row r="363" spans="1:7" ht="12.75">
      <c r="A363" s="441" t="s">
        <v>117</v>
      </c>
      <c r="B363" s="442"/>
      <c r="C363" s="442"/>
      <c r="D363" s="442"/>
      <c r="E363" s="442"/>
      <c r="F363" s="443"/>
      <c r="G363" s="103">
        <v>0</v>
      </c>
    </row>
    <row r="364" spans="1:7" ht="12.75">
      <c r="A364" s="104"/>
      <c r="B364" s="105"/>
      <c r="C364" s="174"/>
      <c r="D364" s="105"/>
      <c r="E364" s="110"/>
      <c r="F364" s="111"/>
      <c r="G364" s="109"/>
    </row>
    <row r="365" spans="1:7" ht="12.75">
      <c r="A365" s="438" t="s">
        <v>119</v>
      </c>
      <c r="B365" s="439"/>
      <c r="C365" s="439"/>
      <c r="D365" s="439"/>
      <c r="E365" s="439"/>
      <c r="F365" s="439"/>
      <c r="G365" s="440"/>
    </row>
    <row r="366" spans="1:7" ht="12.75">
      <c r="A366" s="97" t="s">
        <v>46</v>
      </c>
      <c r="B366" s="97" t="s">
        <v>0</v>
      </c>
      <c r="C366" s="171" t="s">
        <v>28</v>
      </c>
      <c r="D366" s="97" t="s">
        <v>4</v>
      </c>
      <c r="E366" s="98" t="s">
        <v>114</v>
      </c>
      <c r="F366" s="99" t="s">
        <v>115</v>
      </c>
      <c r="G366" s="99" t="s">
        <v>116</v>
      </c>
    </row>
    <row r="367" spans="1:7" ht="24">
      <c r="A367" s="100" t="s">
        <v>360</v>
      </c>
      <c r="B367" s="100">
        <v>21408</v>
      </c>
      <c r="C367" s="172" t="s">
        <v>447</v>
      </c>
      <c r="D367" s="100" t="s">
        <v>35</v>
      </c>
      <c r="E367" s="101">
        <v>1.5</v>
      </c>
      <c r="F367" s="346" t="e">
        <f>34.82*#REF!</f>
        <v>#REF!</v>
      </c>
      <c r="G367" s="102" t="e">
        <f>E367*F367</f>
        <v>#REF!</v>
      </c>
    </row>
    <row r="368" spans="1:7" ht="12.75">
      <c r="A368" s="100"/>
      <c r="B368" s="100"/>
      <c r="C368" s="172" t="s">
        <v>48</v>
      </c>
      <c r="D368" s="100" t="s">
        <v>48</v>
      </c>
      <c r="E368" s="101"/>
      <c r="F368" s="102" t="s">
        <v>48</v>
      </c>
      <c r="G368" s="102" t="s">
        <v>48</v>
      </c>
    </row>
    <row r="369" spans="1:7" ht="12.75">
      <c r="A369" s="441" t="s">
        <v>117</v>
      </c>
      <c r="B369" s="442" t="s">
        <v>117</v>
      </c>
      <c r="C369" s="442"/>
      <c r="D369" s="442"/>
      <c r="E369" s="442"/>
      <c r="F369" s="443"/>
      <c r="G369" s="103" t="e">
        <f>SUM(G367:G368)</f>
        <v>#REF!</v>
      </c>
    </row>
    <row r="370" spans="1:7" ht="13.5" thickBot="1">
      <c r="A370" s="104"/>
      <c r="B370" s="105"/>
      <c r="C370" s="175"/>
      <c r="D370" s="112"/>
      <c r="E370" s="113"/>
      <c r="F370" s="342"/>
      <c r="G370" s="114"/>
    </row>
    <row r="371" spans="1:7" ht="13.5" thickBot="1">
      <c r="A371" s="444" t="s">
        <v>21</v>
      </c>
      <c r="B371" s="445"/>
      <c r="C371" s="445"/>
      <c r="D371" s="445"/>
      <c r="E371" s="445"/>
      <c r="F371" s="446"/>
      <c r="G371" s="115" t="e">
        <f>G357+G363+G369</f>
        <v>#REF!</v>
      </c>
    </row>
    <row r="374" spans="1:7" ht="12.75">
      <c r="A374" s="327" t="s">
        <v>0</v>
      </c>
      <c r="B374" s="199" t="s">
        <v>12</v>
      </c>
      <c r="C374" s="447" t="s">
        <v>1</v>
      </c>
      <c r="D374" s="447"/>
      <c r="E374" s="447"/>
      <c r="F374" s="447"/>
      <c r="G374" s="94" t="s">
        <v>2</v>
      </c>
    </row>
    <row r="375" spans="1:7" ht="45.75" customHeight="1">
      <c r="A375" s="316" t="s">
        <v>468</v>
      </c>
      <c r="B375" s="95" t="s">
        <v>467</v>
      </c>
      <c r="C375" s="448" t="s">
        <v>444</v>
      </c>
      <c r="D375" s="449"/>
      <c r="E375" s="449"/>
      <c r="F375" s="195">
        <f>G394</f>
        <v>370</v>
      </c>
      <c r="G375" s="336" t="s">
        <v>254</v>
      </c>
    </row>
    <row r="376" spans="1:7" ht="12.75">
      <c r="A376" s="450" t="s">
        <v>113</v>
      </c>
      <c r="B376" s="451"/>
      <c r="C376" s="451"/>
      <c r="D376" s="451"/>
      <c r="E376" s="451"/>
      <c r="F376" s="451"/>
      <c r="G376" s="452"/>
    </row>
    <row r="377" spans="1:7" ht="12.75">
      <c r="A377" s="97" t="s">
        <v>46</v>
      </c>
      <c r="B377" s="97" t="s">
        <v>0</v>
      </c>
      <c r="C377" s="171" t="s">
        <v>28</v>
      </c>
      <c r="D377" s="97" t="s">
        <v>4</v>
      </c>
      <c r="E377" s="98" t="s">
        <v>114</v>
      </c>
      <c r="F377" s="99" t="s">
        <v>115</v>
      </c>
      <c r="G377" s="99" t="s">
        <v>116</v>
      </c>
    </row>
    <row r="378" spans="1:7" ht="12.75">
      <c r="A378" s="100"/>
      <c r="B378" s="100"/>
      <c r="C378" s="172" t="s">
        <v>48</v>
      </c>
      <c r="D378" s="100" t="s">
        <v>48</v>
      </c>
      <c r="E378" s="101"/>
      <c r="F378" s="102" t="s">
        <v>48</v>
      </c>
      <c r="G378" s="102" t="s">
        <v>48</v>
      </c>
    </row>
    <row r="379" spans="1:7" ht="12.75">
      <c r="A379" s="100"/>
      <c r="B379" s="136"/>
      <c r="C379" s="172" t="s">
        <v>48</v>
      </c>
      <c r="D379" s="100" t="s">
        <v>48</v>
      </c>
      <c r="E379" s="101"/>
      <c r="F379" s="102" t="s">
        <v>48</v>
      </c>
      <c r="G379" s="102" t="s">
        <v>48</v>
      </c>
    </row>
    <row r="380" spans="1:7" ht="12.75">
      <c r="A380" s="441" t="s">
        <v>117</v>
      </c>
      <c r="B380" s="442"/>
      <c r="C380" s="442"/>
      <c r="D380" s="442"/>
      <c r="E380" s="442"/>
      <c r="F380" s="443"/>
      <c r="G380" s="103">
        <v>0</v>
      </c>
    </row>
    <row r="381" spans="1:7" ht="12.75">
      <c r="A381" s="337"/>
      <c r="B381" s="105"/>
      <c r="C381" s="173"/>
      <c r="D381" s="106"/>
      <c r="E381" s="107"/>
      <c r="F381" s="108"/>
      <c r="G381" s="338"/>
    </row>
    <row r="382" spans="1:7" ht="12.75">
      <c r="A382" s="438" t="s">
        <v>118</v>
      </c>
      <c r="B382" s="439"/>
      <c r="C382" s="439"/>
      <c r="D382" s="439"/>
      <c r="E382" s="439"/>
      <c r="F382" s="439"/>
      <c r="G382" s="440"/>
    </row>
    <row r="383" spans="1:7" ht="12.75">
      <c r="A383" s="97" t="s">
        <v>46</v>
      </c>
      <c r="B383" s="97" t="s">
        <v>0</v>
      </c>
      <c r="C383" s="171" t="s">
        <v>28</v>
      </c>
      <c r="D383" s="97" t="s">
        <v>4</v>
      </c>
      <c r="E383" s="98" t="s">
        <v>114</v>
      </c>
      <c r="F383" s="99" t="s">
        <v>115</v>
      </c>
      <c r="G383" s="99" t="s">
        <v>116</v>
      </c>
    </row>
    <row r="384" spans="1:7" ht="12.75">
      <c r="A384" s="100"/>
      <c r="B384" s="100"/>
      <c r="C384" s="172" t="s">
        <v>48</v>
      </c>
      <c r="D384" s="100" t="s">
        <v>48</v>
      </c>
      <c r="E384" s="101"/>
      <c r="F384" s="102" t="s">
        <v>48</v>
      </c>
      <c r="G384" s="102" t="s">
        <v>48</v>
      </c>
    </row>
    <row r="385" spans="1:7" ht="12.75">
      <c r="A385" s="100"/>
      <c r="B385" s="100"/>
      <c r="C385" s="172" t="s">
        <v>48</v>
      </c>
      <c r="D385" s="100" t="s">
        <v>48</v>
      </c>
      <c r="E385" s="101"/>
      <c r="F385" s="102" t="s">
        <v>48</v>
      </c>
      <c r="G385" s="102" t="s">
        <v>48</v>
      </c>
    </row>
    <row r="386" spans="1:7" ht="12.75">
      <c r="A386" s="441" t="s">
        <v>117</v>
      </c>
      <c r="B386" s="442"/>
      <c r="C386" s="442"/>
      <c r="D386" s="442"/>
      <c r="E386" s="442"/>
      <c r="F386" s="443"/>
      <c r="G386" s="103">
        <v>0</v>
      </c>
    </row>
    <row r="387" spans="1:7" ht="12.75">
      <c r="A387" s="337"/>
      <c r="B387" s="105"/>
      <c r="C387" s="174"/>
      <c r="D387" s="105"/>
      <c r="E387" s="110"/>
      <c r="F387" s="111"/>
      <c r="G387" s="338"/>
    </row>
    <row r="388" spans="1:7" ht="12.75">
      <c r="A388" s="438" t="s">
        <v>119</v>
      </c>
      <c r="B388" s="439"/>
      <c r="C388" s="439"/>
      <c r="D388" s="439"/>
      <c r="E388" s="439"/>
      <c r="F388" s="439"/>
      <c r="G388" s="440"/>
    </row>
    <row r="389" spans="1:7" ht="12.75">
      <c r="A389" s="97" t="s">
        <v>46</v>
      </c>
      <c r="B389" s="97" t="s">
        <v>0</v>
      </c>
      <c r="C389" s="171" t="s">
        <v>28</v>
      </c>
      <c r="D389" s="97" t="s">
        <v>4</v>
      </c>
      <c r="E389" s="98" t="s">
        <v>114</v>
      </c>
      <c r="F389" s="99" t="s">
        <v>115</v>
      </c>
      <c r="G389" s="99" t="s">
        <v>116</v>
      </c>
    </row>
    <row r="390" spans="1:7" ht="12.75">
      <c r="A390" s="100" t="s">
        <v>360</v>
      </c>
      <c r="B390" s="100">
        <v>210500</v>
      </c>
      <c r="C390" s="172" t="s">
        <v>445</v>
      </c>
      <c r="D390" s="100" t="s">
        <v>4</v>
      </c>
      <c r="E390" s="101">
        <v>1</v>
      </c>
      <c r="F390" s="102">
        <v>370</v>
      </c>
      <c r="G390" s="102">
        <f>E390*F390</f>
        <v>370</v>
      </c>
    </row>
    <row r="391" spans="1:7" ht="12.75">
      <c r="A391" s="100"/>
      <c r="B391" s="100"/>
      <c r="C391" s="172" t="s">
        <v>48</v>
      </c>
      <c r="D391" s="100" t="s">
        <v>48</v>
      </c>
      <c r="E391" s="101"/>
      <c r="F391" s="102" t="s">
        <v>48</v>
      </c>
      <c r="G391" s="102" t="s">
        <v>48</v>
      </c>
    </row>
    <row r="392" spans="1:7" ht="12.75">
      <c r="A392" s="441" t="s">
        <v>117</v>
      </c>
      <c r="B392" s="442" t="s">
        <v>117</v>
      </c>
      <c r="C392" s="442"/>
      <c r="D392" s="442"/>
      <c r="E392" s="442"/>
      <c r="F392" s="443"/>
      <c r="G392" s="103">
        <f>SUM(G390:G391)</f>
        <v>370</v>
      </c>
    </row>
    <row r="393" spans="1:7" ht="13.5" thickBot="1">
      <c r="A393" s="337"/>
      <c r="B393" s="105"/>
      <c r="C393" s="339"/>
      <c r="D393" s="340"/>
      <c r="E393" s="341"/>
      <c r="F393" s="342"/>
      <c r="G393" s="343"/>
    </row>
    <row r="394" spans="1:7" ht="13.5" thickBot="1">
      <c r="A394" s="444" t="s">
        <v>21</v>
      </c>
      <c r="B394" s="445"/>
      <c r="C394" s="445"/>
      <c r="D394" s="445"/>
      <c r="E394" s="445"/>
      <c r="F394" s="446"/>
      <c r="G394" s="115">
        <f>G380+G386+G392</f>
        <v>370</v>
      </c>
    </row>
    <row r="397" spans="1:7" ht="12.75">
      <c r="A397" s="310" t="s">
        <v>0</v>
      </c>
      <c r="B397" s="199" t="s">
        <v>12</v>
      </c>
      <c r="C397" s="447" t="s">
        <v>1</v>
      </c>
      <c r="D397" s="447"/>
      <c r="E397" s="447"/>
      <c r="F397" s="447"/>
      <c r="G397" s="94" t="s">
        <v>2</v>
      </c>
    </row>
    <row r="398" spans="1:7" ht="45.75" customHeight="1">
      <c r="A398" s="316" t="s">
        <v>292</v>
      </c>
      <c r="B398" s="95" t="s">
        <v>281</v>
      </c>
      <c r="C398" s="448" t="s">
        <v>379</v>
      </c>
      <c r="D398" s="449"/>
      <c r="E398" s="449"/>
      <c r="F398" s="195">
        <f>G417</f>
        <v>127.71526399999999</v>
      </c>
      <c r="G398" s="96" t="s">
        <v>56</v>
      </c>
    </row>
    <row r="399" spans="1:7" ht="12.75">
      <c r="A399" s="450" t="s">
        <v>113</v>
      </c>
      <c r="B399" s="451"/>
      <c r="C399" s="451"/>
      <c r="D399" s="451"/>
      <c r="E399" s="451"/>
      <c r="F399" s="451"/>
      <c r="G399" s="452"/>
    </row>
    <row r="400" spans="1:7" ht="12.75">
      <c r="A400" s="97" t="s">
        <v>46</v>
      </c>
      <c r="B400" s="97" t="s">
        <v>0</v>
      </c>
      <c r="C400" s="171" t="s">
        <v>28</v>
      </c>
      <c r="D400" s="97" t="s">
        <v>4</v>
      </c>
      <c r="E400" s="98" t="s">
        <v>114</v>
      </c>
      <c r="F400" s="99" t="s">
        <v>115</v>
      </c>
      <c r="G400" s="99" t="s">
        <v>116</v>
      </c>
    </row>
    <row r="401" spans="1:7" ht="24">
      <c r="A401" s="100" t="s">
        <v>55</v>
      </c>
      <c r="B401" s="100">
        <v>37411</v>
      </c>
      <c r="C401" s="172" t="s">
        <v>335</v>
      </c>
      <c r="D401" s="100" t="s">
        <v>51</v>
      </c>
      <c r="E401" s="101">
        <v>1.1</v>
      </c>
      <c r="F401" s="102">
        <v>21.81</v>
      </c>
      <c r="G401" s="102">
        <f>E401*F401</f>
        <v>23.991</v>
      </c>
    </row>
    <row r="402" spans="1:7" ht="12.75">
      <c r="A402" s="100"/>
      <c r="B402" s="136"/>
      <c r="C402" s="172" t="s">
        <v>48</v>
      </c>
      <c r="D402" s="100" t="s">
        <v>48</v>
      </c>
      <c r="E402" s="101"/>
      <c r="F402" s="102" t="s">
        <v>48</v>
      </c>
      <c r="G402" s="102" t="s">
        <v>48</v>
      </c>
    </row>
    <row r="403" spans="1:7" ht="12.75">
      <c r="A403" s="441" t="s">
        <v>117</v>
      </c>
      <c r="B403" s="442"/>
      <c r="C403" s="442"/>
      <c r="D403" s="442"/>
      <c r="E403" s="442"/>
      <c r="F403" s="443"/>
      <c r="G403" s="103">
        <f>SUM(G401:G402)</f>
        <v>23.991</v>
      </c>
    </row>
    <row r="404" spans="1:7" ht="12.75">
      <c r="A404" s="104"/>
      <c r="B404" s="105"/>
      <c r="C404" s="173"/>
      <c r="D404" s="106"/>
      <c r="E404" s="107"/>
      <c r="F404" s="108"/>
      <c r="G404" s="109"/>
    </row>
    <row r="405" spans="1:7" ht="12.75">
      <c r="A405" s="438" t="s">
        <v>118</v>
      </c>
      <c r="B405" s="439"/>
      <c r="C405" s="439"/>
      <c r="D405" s="439"/>
      <c r="E405" s="439"/>
      <c r="F405" s="439"/>
      <c r="G405" s="440"/>
    </row>
    <row r="406" spans="1:7" ht="12.75">
      <c r="A406" s="97" t="s">
        <v>46</v>
      </c>
      <c r="B406" s="97" t="s">
        <v>0</v>
      </c>
      <c r="C406" s="171" t="s">
        <v>28</v>
      </c>
      <c r="D406" s="97" t="s">
        <v>4</v>
      </c>
      <c r="E406" s="98" t="s">
        <v>114</v>
      </c>
      <c r="F406" s="99" t="s">
        <v>115</v>
      </c>
      <c r="G406" s="99" t="s">
        <v>116</v>
      </c>
    </row>
    <row r="407" spans="1:7" ht="12.75">
      <c r="A407" s="100" t="s">
        <v>55</v>
      </c>
      <c r="B407" s="100">
        <v>88309</v>
      </c>
      <c r="C407" s="172" t="s">
        <v>60</v>
      </c>
      <c r="D407" s="100" t="s">
        <v>32</v>
      </c>
      <c r="E407" s="101">
        <v>1.63</v>
      </c>
      <c r="F407" s="102">
        <v>28.59</v>
      </c>
      <c r="G407" s="102">
        <f>E407*F407</f>
        <v>46.601699999999994</v>
      </c>
    </row>
    <row r="408" spans="1:7" ht="12.75">
      <c r="A408" s="100" t="s">
        <v>55</v>
      </c>
      <c r="B408" s="100">
        <v>88316</v>
      </c>
      <c r="C408" s="172" t="s">
        <v>58</v>
      </c>
      <c r="D408" s="100" t="s">
        <v>32</v>
      </c>
      <c r="E408" s="101">
        <v>1.63</v>
      </c>
      <c r="F408" s="102">
        <v>21.29</v>
      </c>
      <c r="G408" s="102">
        <f>E408*F408</f>
        <v>34.70269999999999</v>
      </c>
    </row>
    <row r="409" spans="1:7" ht="12.75">
      <c r="A409" s="441" t="s">
        <v>117</v>
      </c>
      <c r="B409" s="442"/>
      <c r="C409" s="442"/>
      <c r="D409" s="442"/>
      <c r="E409" s="442"/>
      <c r="F409" s="443"/>
      <c r="G409" s="103">
        <f>SUM(G407:G408)</f>
        <v>81.30439999999999</v>
      </c>
    </row>
    <row r="410" spans="1:7" ht="12.75">
      <c r="A410" s="104"/>
      <c r="B410" s="105"/>
      <c r="C410" s="174"/>
      <c r="D410" s="105"/>
      <c r="E410" s="110"/>
      <c r="F410" s="111"/>
      <c r="G410" s="109"/>
    </row>
    <row r="411" spans="1:7" ht="12.75">
      <c r="A411" s="438" t="s">
        <v>119</v>
      </c>
      <c r="B411" s="439"/>
      <c r="C411" s="439"/>
      <c r="D411" s="439"/>
      <c r="E411" s="439"/>
      <c r="F411" s="439"/>
      <c r="G411" s="440"/>
    </row>
    <row r="412" spans="1:7" ht="12.75">
      <c r="A412" s="97" t="s">
        <v>46</v>
      </c>
      <c r="B412" s="97" t="s">
        <v>0</v>
      </c>
      <c r="C412" s="171" t="s">
        <v>28</v>
      </c>
      <c r="D412" s="97" t="s">
        <v>4</v>
      </c>
      <c r="E412" s="98" t="s">
        <v>114</v>
      </c>
      <c r="F412" s="99" t="s">
        <v>115</v>
      </c>
      <c r="G412" s="99" t="s">
        <v>116</v>
      </c>
    </row>
    <row r="413" spans="1:7" ht="24">
      <c r="A413" s="100" t="s">
        <v>55</v>
      </c>
      <c r="B413" s="100">
        <v>88630</v>
      </c>
      <c r="C413" s="172" t="s">
        <v>87</v>
      </c>
      <c r="D413" s="100" t="s">
        <v>35</v>
      </c>
      <c r="E413" s="101">
        <v>0.0393</v>
      </c>
      <c r="F413" s="102">
        <v>570.48</v>
      </c>
      <c r="G413" s="102">
        <f>E413*F413</f>
        <v>22.419864</v>
      </c>
    </row>
    <row r="414" spans="1:7" ht="12.75">
      <c r="A414" s="100"/>
      <c r="B414" s="100"/>
      <c r="C414" s="172" t="s">
        <v>48</v>
      </c>
      <c r="D414" s="100" t="s">
        <v>48</v>
      </c>
      <c r="E414" s="101"/>
      <c r="F414" s="102" t="s">
        <v>48</v>
      </c>
      <c r="G414" s="102" t="s">
        <v>48</v>
      </c>
    </row>
    <row r="415" spans="1:7" ht="12.75">
      <c r="A415" s="441" t="s">
        <v>117</v>
      </c>
      <c r="B415" s="442" t="s">
        <v>117</v>
      </c>
      <c r="C415" s="442"/>
      <c r="D415" s="442"/>
      <c r="E415" s="442"/>
      <c r="F415" s="443"/>
      <c r="G415" s="103">
        <f>SUM(G413:G414)</f>
        <v>22.419864</v>
      </c>
    </row>
    <row r="416" spans="1:7" ht="13.5" thickBot="1">
      <c r="A416" s="104"/>
      <c r="B416" s="105"/>
      <c r="C416" s="175"/>
      <c r="D416" s="112"/>
      <c r="E416" s="113"/>
      <c r="F416" s="342"/>
      <c r="G416" s="114"/>
    </row>
    <row r="417" spans="1:7" ht="13.5" thickBot="1">
      <c r="A417" s="444" t="s">
        <v>21</v>
      </c>
      <c r="B417" s="445"/>
      <c r="C417" s="445"/>
      <c r="D417" s="445"/>
      <c r="E417" s="445"/>
      <c r="F417" s="446"/>
      <c r="G417" s="115">
        <f>G403+G409+G415</f>
        <v>127.71526399999999</v>
      </c>
    </row>
    <row r="420" spans="1:7" ht="12.75">
      <c r="A420" s="310" t="s">
        <v>0</v>
      </c>
      <c r="B420" s="199" t="s">
        <v>12</v>
      </c>
      <c r="C420" s="447" t="s">
        <v>1</v>
      </c>
      <c r="D420" s="447"/>
      <c r="E420" s="447"/>
      <c r="F420" s="447"/>
      <c r="G420" s="94" t="s">
        <v>2</v>
      </c>
    </row>
    <row r="421" spans="1:7" ht="45.75" customHeight="1">
      <c r="A421" s="316" t="s">
        <v>293</v>
      </c>
      <c r="B421" s="95" t="s">
        <v>285</v>
      </c>
      <c r="C421" s="448" t="s">
        <v>380</v>
      </c>
      <c r="D421" s="449"/>
      <c r="E421" s="449"/>
      <c r="F421" s="195">
        <f>G440</f>
        <v>104.822504</v>
      </c>
      <c r="G421" s="96" t="s">
        <v>56</v>
      </c>
    </row>
    <row r="422" spans="1:7" ht="12.75">
      <c r="A422" s="450" t="s">
        <v>113</v>
      </c>
      <c r="B422" s="451"/>
      <c r="C422" s="451"/>
      <c r="D422" s="451"/>
      <c r="E422" s="451"/>
      <c r="F422" s="451"/>
      <c r="G422" s="452"/>
    </row>
    <row r="423" spans="1:7" ht="12.75">
      <c r="A423" s="97" t="s">
        <v>46</v>
      </c>
      <c r="B423" s="97" t="s">
        <v>0</v>
      </c>
      <c r="C423" s="171" t="s">
        <v>28</v>
      </c>
      <c r="D423" s="97" t="s">
        <v>4</v>
      </c>
      <c r="E423" s="98" t="s">
        <v>114</v>
      </c>
      <c r="F423" s="99" t="s">
        <v>115</v>
      </c>
      <c r="G423" s="99" t="s">
        <v>116</v>
      </c>
    </row>
    <row r="424" spans="1:7" ht="24">
      <c r="A424" s="100" t="s">
        <v>55</v>
      </c>
      <c r="B424" s="100">
        <v>7334</v>
      </c>
      <c r="C424" s="172" t="s">
        <v>314</v>
      </c>
      <c r="D424" s="100" t="s">
        <v>54</v>
      </c>
      <c r="E424" s="101">
        <v>0.064</v>
      </c>
      <c r="F424" s="102">
        <v>17.16</v>
      </c>
      <c r="G424" s="102">
        <f>E424*F424</f>
        <v>1.09824</v>
      </c>
    </row>
    <row r="425" spans="1:7" ht="12.75">
      <c r="A425" s="136"/>
      <c r="B425" s="136"/>
      <c r="C425" s="172" t="s">
        <v>48</v>
      </c>
      <c r="D425" s="100" t="s">
        <v>48</v>
      </c>
      <c r="E425" s="101"/>
      <c r="F425" s="102" t="s">
        <v>48</v>
      </c>
      <c r="G425" s="102" t="s">
        <v>48</v>
      </c>
    </row>
    <row r="426" spans="1:7" ht="12.75">
      <c r="A426" s="441" t="s">
        <v>117</v>
      </c>
      <c r="B426" s="442"/>
      <c r="C426" s="442"/>
      <c r="D426" s="442"/>
      <c r="E426" s="442"/>
      <c r="F426" s="443"/>
      <c r="G426" s="103">
        <f>SUM(G424:G425)</f>
        <v>1.09824</v>
      </c>
    </row>
    <row r="427" spans="1:7" ht="12.75">
      <c r="A427" s="104"/>
      <c r="B427" s="105"/>
      <c r="C427" s="173"/>
      <c r="D427" s="106"/>
      <c r="E427" s="107"/>
      <c r="F427" s="108"/>
      <c r="G427" s="109"/>
    </row>
    <row r="428" spans="1:7" ht="12.75">
      <c r="A428" s="438" t="s">
        <v>118</v>
      </c>
      <c r="B428" s="439"/>
      <c r="C428" s="439"/>
      <c r="D428" s="439"/>
      <c r="E428" s="439"/>
      <c r="F428" s="439"/>
      <c r="G428" s="440"/>
    </row>
    <row r="429" spans="1:7" ht="12.75">
      <c r="A429" s="97" t="s">
        <v>46</v>
      </c>
      <c r="B429" s="97" t="s">
        <v>0</v>
      </c>
      <c r="C429" s="171" t="s">
        <v>28</v>
      </c>
      <c r="D429" s="97" t="s">
        <v>4</v>
      </c>
      <c r="E429" s="98" t="s">
        <v>114</v>
      </c>
      <c r="F429" s="99" t="s">
        <v>115</v>
      </c>
      <c r="G429" s="99" t="s">
        <v>116</v>
      </c>
    </row>
    <row r="430" spans="1:7" ht="12.75">
      <c r="A430" s="100" t="s">
        <v>55</v>
      </c>
      <c r="B430" s="100">
        <v>88309</v>
      </c>
      <c r="C430" s="172" t="s">
        <v>60</v>
      </c>
      <c r="D430" s="100" t="s">
        <v>32</v>
      </c>
      <c r="E430" s="101">
        <v>1.63</v>
      </c>
      <c r="F430" s="102">
        <v>28.59</v>
      </c>
      <c r="G430" s="102">
        <f>E430*F430</f>
        <v>46.601699999999994</v>
      </c>
    </row>
    <row r="431" spans="1:7" ht="12.75">
      <c r="A431" s="100" t="s">
        <v>55</v>
      </c>
      <c r="B431" s="100">
        <v>88316</v>
      </c>
      <c r="C431" s="172" t="s">
        <v>58</v>
      </c>
      <c r="D431" s="100" t="s">
        <v>32</v>
      </c>
      <c r="E431" s="101">
        <v>1.63</v>
      </c>
      <c r="F431" s="102">
        <v>21.29</v>
      </c>
      <c r="G431" s="102">
        <f>E431*F431</f>
        <v>34.70269999999999</v>
      </c>
    </row>
    <row r="432" spans="1:7" ht="12.75">
      <c r="A432" s="441" t="s">
        <v>117</v>
      </c>
      <c r="B432" s="442"/>
      <c r="C432" s="442"/>
      <c r="D432" s="442"/>
      <c r="E432" s="442"/>
      <c r="F432" s="443"/>
      <c r="G432" s="103">
        <f>SUM(G430:G431)</f>
        <v>81.30439999999999</v>
      </c>
    </row>
    <row r="433" spans="1:7" ht="12.75">
      <c r="A433" s="104"/>
      <c r="B433" s="105"/>
      <c r="C433" s="174"/>
      <c r="D433" s="105"/>
      <c r="E433" s="110"/>
      <c r="F433" s="111"/>
      <c r="G433" s="109"/>
    </row>
    <row r="434" spans="1:7" ht="12.75">
      <c r="A434" s="438" t="s">
        <v>119</v>
      </c>
      <c r="B434" s="439"/>
      <c r="C434" s="439"/>
      <c r="D434" s="439"/>
      <c r="E434" s="439"/>
      <c r="F434" s="439"/>
      <c r="G434" s="440"/>
    </row>
    <row r="435" spans="1:7" ht="12.75">
      <c r="A435" s="97" t="s">
        <v>46</v>
      </c>
      <c r="B435" s="97" t="s">
        <v>0</v>
      </c>
      <c r="C435" s="171" t="s">
        <v>28</v>
      </c>
      <c r="D435" s="97" t="s">
        <v>4</v>
      </c>
      <c r="E435" s="98" t="s">
        <v>114</v>
      </c>
      <c r="F435" s="99" t="s">
        <v>115</v>
      </c>
      <c r="G435" s="99" t="s">
        <v>116</v>
      </c>
    </row>
    <row r="436" spans="1:7" ht="24">
      <c r="A436" s="100" t="s">
        <v>55</v>
      </c>
      <c r="B436" s="100">
        <v>88630</v>
      </c>
      <c r="C436" s="172" t="s">
        <v>87</v>
      </c>
      <c r="D436" s="100" t="s">
        <v>35</v>
      </c>
      <c r="E436" s="101">
        <v>0.0393</v>
      </c>
      <c r="F436" s="102">
        <v>570.48</v>
      </c>
      <c r="G436" s="102">
        <f>E436*F436</f>
        <v>22.419864</v>
      </c>
    </row>
    <row r="437" spans="1:7" ht="12.75">
      <c r="A437" s="100"/>
      <c r="B437" s="100"/>
      <c r="C437" s="172" t="s">
        <v>48</v>
      </c>
      <c r="D437" s="100" t="s">
        <v>48</v>
      </c>
      <c r="E437" s="101"/>
      <c r="F437" s="102" t="s">
        <v>48</v>
      </c>
      <c r="G437" s="102" t="s">
        <v>48</v>
      </c>
    </row>
    <row r="438" spans="1:7" ht="12.75">
      <c r="A438" s="441" t="s">
        <v>117</v>
      </c>
      <c r="B438" s="442" t="s">
        <v>117</v>
      </c>
      <c r="C438" s="442"/>
      <c r="D438" s="442"/>
      <c r="E438" s="442"/>
      <c r="F438" s="443"/>
      <c r="G438" s="103">
        <f>SUM(G436:G437)</f>
        <v>22.419864</v>
      </c>
    </row>
    <row r="439" spans="1:7" ht="13.5" thickBot="1">
      <c r="A439" s="104"/>
      <c r="B439" s="105"/>
      <c r="C439" s="175"/>
      <c r="D439" s="112"/>
      <c r="E439" s="113"/>
      <c r="F439" s="342"/>
      <c r="G439" s="114"/>
    </row>
    <row r="440" spans="1:7" ht="13.5" thickBot="1">
      <c r="A440" s="444" t="s">
        <v>21</v>
      </c>
      <c r="B440" s="445"/>
      <c r="C440" s="445"/>
      <c r="D440" s="445"/>
      <c r="E440" s="445"/>
      <c r="F440" s="446"/>
      <c r="G440" s="115">
        <f>G426+G432+G438</f>
        <v>104.822504</v>
      </c>
    </row>
    <row r="443" spans="1:7" ht="12.75">
      <c r="A443" s="310" t="s">
        <v>0</v>
      </c>
      <c r="B443" s="199" t="s">
        <v>12</v>
      </c>
      <c r="C443" s="447" t="s">
        <v>1</v>
      </c>
      <c r="D443" s="447"/>
      <c r="E443" s="447"/>
      <c r="F443" s="447"/>
      <c r="G443" s="94" t="s">
        <v>2</v>
      </c>
    </row>
    <row r="444" spans="1:7" ht="45.75" customHeight="1">
      <c r="A444" s="316" t="s">
        <v>294</v>
      </c>
      <c r="B444" s="95" t="s">
        <v>279</v>
      </c>
      <c r="C444" s="448" t="s">
        <v>362</v>
      </c>
      <c r="D444" s="449"/>
      <c r="E444" s="449"/>
      <c r="F444" s="195" t="e">
        <f>G464</f>
        <v>#REF!</v>
      </c>
      <c r="G444" s="96" t="s">
        <v>56</v>
      </c>
    </row>
    <row r="445" spans="1:7" ht="12.75">
      <c r="A445" s="450" t="s">
        <v>113</v>
      </c>
      <c r="B445" s="451"/>
      <c r="C445" s="451"/>
      <c r="D445" s="451"/>
      <c r="E445" s="451"/>
      <c r="F445" s="451"/>
      <c r="G445" s="452"/>
    </row>
    <row r="446" spans="1:7" ht="12.75">
      <c r="A446" s="97" t="s">
        <v>46</v>
      </c>
      <c r="B446" s="97" t="s">
        <v>0</v>
      </c>
      <c r="C446" s="171" t="s">
        <v>28</v>
      </c>
      <c r="D446" s="97" t="s">
        <v>4</v>
      </c>
      <c r="E446" s="98" t="s">
        <v>114</v>
      </c>
      <c r="F446" s="99" t="s">
        <v>115</v>
      </c>
      <c r="G446" s="99" t="s">
        <v>116</v>
      </c>
    </row>
    <row r="447" spans="1:7" ht="21" customHeight="1">
      <c r="A447" s="100" t="s">
        <v>386</v>
      </c>
      <c r="B447" s="100" t="s">
        <v>387</v>
      </c>
      <c r="C447" s="172" t="s">
        <v>363</v>
      </c>
      <c r="D447" s="100" t="s">
        <v>34</v>
      </c>
      <c r="E447" s="101">
        <v>1.125</v>
      </c>
      <c r="F447" s="346" t="e">
        <f>#REF!</f>
        <v>#REF!</v>
      </c>
      <c r="G447" s="102" t="e">
        <f>E447*F447</f>
        <v>#REF!</v>
      </c>
    </row>
    <row r="448" spans="1:7" ht="24">
      <c r="A448" s="136" t="s">
        <v>55</v>
      </c>
      <c r="B448" s="136">
        <v>511</v>
      </c>
      <c r="C448" s="172" t="s">
        <v>332</v>
      </c>
      <c r="D448" s="100" t="s">
        <v>54</v>
      </c>
      <c r="E448" s="101">
        <v>0.615</v>
      </c>
      <c r="F448" s="102">
        <v>17.84</v>
      </c>
      <c r="G448" s="102">
        <f>E448*F448</f>
        <v>10.9716</v>
      </c>
    </row>
    <row r="449" spans="1:7" ht="12.75">
      <c r="A449" s="136" t="s">
        <v>55</v>
      </c>
      <c r="B449" s="136">
        <v>4226</v>
      </c>
      <c r="C449" s="172" t="s">
        <v>322</v>
      </c>
      <c r="D449" s="100" t="s">
        <v>53</v>
      </c>
      <c r="E449" s="101">
        <v>0.26</v>
      </c>
      <c r="F449" s="102">
        <v>7.83</v>
      </c>
      <c r="G449" s="102">
        <f>E449*F449</f>
        <v>2.0358</v>
      </c>
    </row>
    <row r="450" spans="1:7" ht="12.75">
      <c r="A450" s="441" t="s">
        <v>117</v>
      </c>
      <c r="B450" s="442"/>
      <c r="C450" s="442"/>
      <c r="D450" s="442"/>
      <c r="E450" s="442"/>
      <c r="F450" s="443"/>
      <c r="G450" s="103" t="e">
        <f>SUM(G447:G449)</f>
        <v>#REF!</v>
      </c>
    </row>
    <row r="451" spans="1:7" ht="12.75">
      <c r="A451" s="104"/>
      <c r="B451" s="105"/>
      <c r="C451" s="173"/>
      <c r="D451" s="106"/>
      <c r="E451" s="107"/>
      <c r="F451" s="108"/>
      <c r="G451" s="109"/>
    </row>
    <row r="452" spans="1:7" ht="12.75">
      <c r="A452" s="438" t="s">
        <v>118</v>
      </c>
      <c r="B452" s="439"/>
      <c r="C452" s="439"/>
      <c r="D452" s="439"/>
      <c r="E452" s="439"/>
      <c r="F452" s="439"/>
      <c r="G452" s="440"/>
    </row>
    <row r="453" spans="1:7" ht="12.75">
      <c r="A453" s="97" t="s">
        <v>46</v>
      </c>
      <c r="B453" s="97" t="s">
        <v>0</v>
      </c>
      <c r="C453" s="171" t="s">
        <v>28</v>
      </c>
      <c r="D453" s="97" t="s">
        <v>4</v>
      </c>
      <c r="E453" s="98" t="s">
        <v>114</v>
      </c>
      <c r="F453" s="99" t="s">
        <v>115</v>
      </c>
      <c r="G453" s="99" t="s">
        <v>116</v>
      </c>
    </row>
    <row r="454" spans="1:7" ht="24">
      <c r="A454" s="100" t="s">
        <v>55</v>
      </c>
      <c r="B454" s="100">
        <v>88243</v>
      </c>
      <c r="C454" s="172" t="s">
        <v>57</v>
      </c>
      <c r="D454" s="100" t="s">
        <v>32</v>
      </c>
      <c r="E454" s="101">
        <v>0.192</v>
      </c>
      <c r="F454" s="102">
        <v>22.44</v>
      </c>
      <c r="G454" s="102">
        <f>E454*F454</f>
        <v>4.30848</v>
      </c>
    </row>
    <row r="455" spans="1:7" ht="12.75">
      <c r="A455" s="100" t="s">
        <v>55</v>
      </c>
      <c r="B455" s="100">
        <v>88270</v>
      </c>
      <c r="C455" s="172" t="s">
        <v>94</v>
      </c>
      <c r="D455" s="100" t="s">
        <v>32</v>
      </c>
      <c r="E455" s="101">
        <v>0.948</v>
      </c>
      <c r="F455" s="102">
        <v>28.59</v>
      </c>
      <c r="G455" s="102">
        <f>E455*F455</f>
        <v>27.10332</v>
      </c>
    </row>
    <row r="456" spans="1:7" ht="12.75">
      <c r="A456" s="441" t="s">
        <v>117</v>
      </c>
      <c r="B456" s="442"/>
      <c r="C456" s="442"/>
      <c r="D456" s="442"/>
      <c r="E456" s="442"/>
      <c r="F456" s="443"/>
      <c r="G456" s="103">
        <f>SUM(G454:G455)</f>
        <v>31.4118</v>
      </c>
    </row>
    <row r="457" spans="1:7" ht="12.75">
      <c r="A457" s="104"/>
      <c r="B457" s="105"/>
      <c r="C457" s="174"/>
      <c r="D457" s="105"/>
      <c r="E457" s="110"/>
      <c r="F457" s="111"/>
      <c r="G457" s="109"/>
    </row>
    <row r="458" spans="1:7" ht="12.75">
      <c r="A458" s="438" t="s">
        <v>119</v>
      </c>
      <c r="B458" s="439"/>
      <c r="C458" s="439"/>
      <c r="D458" s="439"/>
      <c r="E458" s="439"/>
      <c r="F458" s="439"/>
      <c r="G458" s="440"/>
    </row>
    <row r="459" spans="1:7" ht="12.75">
      <c r="A459" s="97" t="s">
        <v>46</v>
      </c>
      <c r="B459" s="97" t="s">
        <v>0</v>
      </c>
      <c r="C459" s="171" t="s">
        <v>28</v>
      </c>
      <c r="D459" s="97" t="s">
        <v>4</v>
      </c>
      <c r="E459" s="98" t="s">
        <v>114</v>
      </c>
      <c r="F459" s="99" t="s">
        <v>115</v>
      </c>
      <c r="G459" s="99" t="s">
        <v>116</v>
      </c>
    </row>
    <row r="460" spans="1:7" ht="12.75">
      <c r="A460" s="100"/>
      <c r="B460" s="100"/>
      <c r="C460" s="172" t="s">
        <v>48</v>
      </c>
      <c r="D460" s="100" t="s">
        <v>48</v>
      </c>
      <c r="E460" s="101"/>
      <c r="F460" s="102" t="s">
        <v>48</v>
      </c>
      <c r="G460" s="102" t="s">
        <v>48</v>
      </c>
    </row>
    <row r="461" spans="1:7" ht="12.75">
      <c r="A461" s="100"/>
      <c r="B461" s="100"/>
      <c r="C461" s="172" t="s">
        <v>48</v>
      </c>
      <c r="D461" s="100" t="s">
        <v>48</v>
      </c>
      <c r="E461" s="101"/>
      <c r="F461" s="102" t="s">
        <v>48</v>
      </c>
      <c r="G461" s="102" t="s">
        <v>48</v>
      </c>
    </row>
    <row r="462" spans="1:7" ht="12.75">
      <c r="A462" s="441" t="s">
        <v>117</v>
      </c>
      <c r="B462" s="442" t="s">
        <v>117</v>
      </c>
      <c r="C462" s="442"/>
      <c r="D462" s="442"/>
      <c r="E462" s="442"/>
      <c r="F462" s="443"/>
      <c r="G462" s="103">
        <v>0</v>
      </c>
    </row>
    <row r="463" spans="1:7" ht="13.5" thickBot="1">
      <c r="A463" s="104"/>
      <c r="B463" s="105"/>
      <c r="C463" s="175"/>
      <c r="D463" s="112"/>
      <c r="E463" s="113"/>
      <c r="F463" s="342"/>
      <c r="G463" s="114"/>
    </row>
    <row r="464" spans="1:7" ht="13.5" thickBot="1">
      <c r="A464" s="444" t="s">
        <v>21</v>
      </c>
      <c r="B464" s="445"/>
      <c r="C464" s="445"/>
      <c r="D464" s="445"/>
      <c r="E464" s="445"/>
      <c r="F464" s="446"/>
      <c r="G464" s="115" t="e">
        <f>G450+G456+G462</f>
        <v>#REF!</v>
      </c>
    </row>
    <row r="467" spans="1:7" ht="12.75">
      <c r="A467" s="310" t="s">
        <v>0</v>
      </c>
      <c r="B467" s="199" t="s">
        <v>12</v>
      </c>
      <c r="C467" s="447" t="s">
        <v>1</v>
      </c>
      <c r="D467" s="447"/>
      <c r="E467" s="447"/>
      <c r="F467" s="447"/>
      <c r="G467" s="94" t="s">
        <v>2</v>
      </c>
    </row>
    <row r="468" spans="1:7" ht="45.75" customHeight="1">
      <c r="A468" s="316" t="s">
        <v>296</v>
      </c>
      <c r="B468" s="95" t="s">
        <v>280</v>
      </c>
      <c r="C468" s="448" t="s">
        <v>370</v>
      </c>
      <c r="D468" s="449"/>
      <c r="E468" s="449"/>
      <c r="F468" s="195">
        <f>G487</f>
        <v>60.4055</v>
      </c>
      <c r="G468" s="96" t="s">
        <v>56</v>
      </c>
    </row>
    <row r="469" spans="1:7" ht="12.75">
      <c r="A469" s="450" t="s">
        <v>113</v>
      </c>
      <c r="B469" s="451"/>
      <c r="C469" s="451"/>
      <c r="D469" s="451"/>
      <c r="E469" s="451"/>
      <c r="F469" s="451"/>
      <c r="G469" s="452"/>
    </row>
    <row r="470" spans="1:7" ht="12.75">
      <c r="A470" s="97" t="s">
        <v>46</v>
      </c>
      <c r="B470" s="97" t="s">
        <v>0</v>
      </c>
      <c r="C470" s="171" t="s">
        <v>28</v>
      </c>
      <c r="D470" s="97" t="s">
        <v>4</v>
      </c>
      <c r="E470" s="98" t="s">
        <v>114</v>
      </c>
      <c r="F470" s="99" t="s">
        <v>115</v>
      </c>
      <c r="G470" s="99" t="s">
        <v>116</v>
      </c>
    </row>
    <row r="471" spans="1:7" ht="24">
      <c r="A471" s="100" t="s">
        <v>55</v>
      </c>
      <c r="B471" s="100">
        <v>43147</v>
      </c>
      <c r="C471" s="172" t="s">
        <v>329</v>
      </c>
      <c r="D471" s="100" t="s">
        <v>53</v>
      </c>
      <c r="E471" s="101">
        <v>1.2</v>
      </c>
      <c r="F471" s="102">
        <v>28.32</v>
      </c>
      <c r="G471" s="102">
        <f>E471*F471</f>
        <v>33.984</v>
      </c>
    </row>
    <row r="472" spans="1:7" ht="12.75">
      <c r="A472" s="100" t="s">
        <v>55</v>
      </c>
      <c r="B472" s="136">
        <v>4030</v>
      </c>
      <c r="C472" s="172" t="s">
        <v>336</v>
      </c>
      <c r="D472" s="100" t="s">
        <v>51</v>
      </c>
      <c r="E472" s="101">
        <v>1.1</v>
      </c>
      <c r="F472" s="102">
        <v>6.61</v>
      </c>
      <c r="G472" s="102">
        <f>E472*F472</f>
        <v>7.271000000000001</v>
      </c>
    </row>
    <row r="473" spans="1:7" ht="12.75">
      <c r="A473" s="441" t="s">
        <v>117</v>
      </c>
      <c r="B473" s="442"/>
      <c r="C473" s="442"/>
      <c r="D473" s="442"/>
      <c r="E473" s="442"/>
      <c r="F473" s="443"/>
      <c r="G473" s="103">
        <f>SUM(G471:G472)</f>
        <v>41.255</v>
      </c>
    </row>
    <row r="474" spans="1:7" ht="12.75">
      <c r="A474" s="104"/>
      <c r="B474" s="105"/>
      <c r="C474" s="173"/>
      <c r="D474" s="106"/>
      <c r="E474" s="107"/>
      <c r="F474" s="108"/>
      <c r="G474" s="109"/>
    </row>
    <row r="475" spans="1:7" ht="12.75">
      <c r="A475" s="438" t="s">
        <v>118</v>
      </c>
      <c r="B475" s="439"/>
      <c r="C475" s="439"/>
      <c r="D475" s="439"/>
      <c r="E475" s="439"/>
      <c r="F475" s="439"/>
      <c r="G475" s="440"/>
    </row>
    <row r="476" spans="1:7" ht="12.75">
      <c r="A476" s="97" t="s">
        <v>46</v>
      </c>
      <c r="B476" s="97" t="s">
        <v>0</v>
      </c>
      <c r="C476" s="171" t="s">
        <v>28</v>
      </c>
      <c r="D476" s="97" t="s">
        <v>4</v>
      </c>
      <c r="E476" s="98" t="s">
        <v>114</v>
      </c>
      <c r="F476" s="99" t="s">
        <v>115</v>
      </c>
      <c r="G476" s="99" t="s">
        <v>116</v>
      </c>
    </row>
    <row r="477" spans="1:7" ht="24">
      <c r="A477" s="100" t="s">
        <v>55</v>
      </c>
      <c r="B477" s="100">
        <v>88243</v>
      </c>
      <c r="C477" s="172" t="s">
        <v>57</v>
      </c>
      <c r="D477" s="100" t="s">
        <v>32</v>
      </c>
      <c r="E477" s="101">
        <v>0.117</v>
      </c>
      <c r="F477" s="102">
        <v>22.44</v>
      </c>
      <c r="G477" s="102">
        <f>E477*F477</f>
        <v>2.6254800000000005</v>
      </c>
    </row>
    <row r="478" spans="1:7" ht="12.75">
      <c r="A478" s="100" t="s">
        <v>55</v>
      </c>
      <c r="B478" s="100">
        <v>88270</v>
      </c>
      <c r="C478" s="172" t="s">
        <v>94</v>
      </c>
      <c r="D478" s="100" t="s">
        <v>32</v>
      </c>
      <c r="E478" s="101">
        <v>0.578</v>
      </c>
      <c r="F478" s="102">
        <v>28.59</v>
      </c>
      <c r="G478" s="102">
        <f>E478*F478</f>
        <v>16.525019999999998</v>
      </c>
    </row>
    <row r="479" spans="1:7" ht="12.75">
      <c r="A479" s="441" t="s">
        <v>117</v>
      </c>
      <c r="B479" s="442"/>
      <c r="C479" s="442"/>
      <c r="D479" s="442"/>
      <c r="E479" s="442"/>
      <c r="F479" s="443"/>
      <c r="G479" s="103">
        <f>SUM(G477:G478)</f>
        <v>19.150499999999997</v>
      </c>
    </row>
    <row r="480" spans="1:7" ht="12.75">
      <c r="A480" s="104"/>
      <c r="B480" s="105"/>
      <c r="C480" s="174"/>
      <c r="D480" s="105"/>
      <c r="E480" s="110"/>
      <c r="F480" s="111"/>
      <c r="G480" s="109"/>
    </row>
    <row r="481" spans="1:7" ht="12.75">
      <c r="A481" s="438" t="s">
        <v>119</v>
      </c>
      <c r="B481" s="439"/>
      <c r="C481" s="439"/>
      <c r="D481" s="439"/>
      <c r="E481" s="439"/>
      <c r="F481" s="439"/>
      <c r="G481" s="440"/>
    </row>
    <row r="482" spans="1:7" ht="12.75">
      <c r="A482" s="97" t="s">
        <v>46</v>
      </c>
      <c r="B482" s="97" t="s">
        <v>0</v>
      </c>
      <c r="C482" s="171" t="s">
        <v>28</v>
      </c>
      <c r="D482" s="97" t="s">
        <v>4</v>
      </c>
      <c r="E482" s="98" t="s">
        <v>114</v>
      </c>
      <c r="F482" s="99" t="s">
        <v>115</v>
      </c>
      <c r="G482" s="99" t="s">
        <v>116</v>
      </c>
    </row>
    <row r="483" spans="1:7" ht="12.75">
      <c r="A483" s="100"/>
      <c r="B483" s="100"/>
      <c r="C483" s="172" t="s">
        <v>48</v>
      </c>
      <c r="D483" s="100" t="s">
        <v>48</v>
      </c>
      <c r="E483" s="101"/>
      <c r="F483" s="102" t="s">
        <v>48</v>
      </c>
      <c r="G483" s="102" t="s">
        <v>48</v>
      </c>
    </row>
    <row r="484" spans="1:7" ht="12.75">
      <c r="A484" s="100"/>
      <c r="B484" s="100"/>
      <c r="C484" s="172" t="s">
        <v>48</v>
      </c>
      <c r="D484" s="100" t="s">
        <v>48</v>
      </c>
      <c r="E484" s="101"/>
      <c r="F484" s="102" t="s">
        <v>48</v>
      </c>
      <c r="G484" s="102" t="s">
        <v>48</v>
      </c>
    </row>
    <row r="485" spans="1:7" ht="12.75">
      <c r="A485" s="441" t="s">
        <v>117</v>
      </c>
      <c r="B485" s="442" t="s">
        <v>117</v>
      </c>
      <c r="C485" s="442"/>
      <c r="D485" s="442"/>
      <c r="E485" s="442"/>
      <c r="F485" s="443"/>
      <c r="G485" s="103">
        <v>0</v>
      </c>
    </row>
    <row r="486" spans="1:7" ht="13.5" thickBot="1">
      <c r="A486" s="104"/>
      <c r="B486" s="105"/>
      <c r="C486" s="175"/>
      <c r="D486" s="112"/>
      <c r="E486" s="113"/>
      <c r="F486" s="342"/>
      <c r="G486" s="114"/>
    </row>
    <row r="487" spans="1:7" ht="13.5" thickBot="1">
      <c r="A487" s="444" t="s">
        <v>21</v>
      </c>
      <c r="B487" s="445"/>
      <c r="C487" s="445"/>
      <c r="D487" s="445"/>
      <c r="E487" s="445"/>
      <c r="F487" s="446"/>
      <c r="G487" s="334">
        <f>G473+G479+G485</f>
        <v>60.4055</v>
      </c>
    </row>
    <row r="490" spans="1:7" ht="12.75">
      <c r="A490" s="310" t="s">
        <v>0</v>
      </c>
      <c r="B490" s="199" t="s">
        <v>12</v>
      </c>
      <c r="C490" s="447" t="s">
        <v>1</v>
      </c>
      <c r="D490" s="447"/>
      <c r="E490" s="447"/>
      <c r="F490" s="447"/>
      <c r="G490" s="94" t="s">
        <v>2</v>
      </c>
    </row>
    <row r="491" spans="1:7" ht="45.75" customHeight="1">
      <c r="A491" s="316" t="s">
        <v>303</v>
      </c>
      <c r="B491" s="95" t="s">
        <v>365</v>
      </c>
      <c r="C491" s="448" t="s">
        <v>372</v>
      </c>
      <c r="D491" s="449"/>
      <c r="E491" s="449"/>
      <c r="F491" s="195">
        <f>G512</f>
        <v>203.33668</v>
      </c>
      <c r="G491" s="96" t="s">
        <v>56</v>
      </c>
    </row>
    <row r="492" spans="1:7" ht="12.75">
      <c r="A492" s="450" t="s">
        <v>113</v>
      </c>
      <c r="B492" s="451"/>
      <c r="C492" s="451"/>
      <c r="D492" s="451"/>
      <c r="E492" s="451"/>
      <c r="F492" s="451"/>
      <c r="G492" s="452"/>
    </row>
    <row r="493" spans="1:7" ht="12.75">
      <c r="A493" s="97" t="s">
        <v>46</v>
      </c>
      <c r="B493" s="97" t="s">
        <v>0</v>
      </c>
      <c r="C493" s="171" t="s">
        <v>28</v>
      </c>
      <c r="D493" s="97" t="s">
        <v>4</v>
      </c>
      <c r="E493" s="98" t="s">
        <v>114</v>
      </c>
      <c r="F493" s="99" t="s">
        <v>115</v>
      </c>
      <c r="G493" s="99" t="s">
        <v>116</v>
      </c>
    </row>
    <row r="494" spans="1:7" ht="12.75">
      <c r="A494" s="100" t="s">
        <v>55</v>
      </c>
      <c r="B494" s="100">
        <v>43148</v>
      </c>
      <c r="C494" s="172" t="s">
        <v>328</v>
      </c>
      <c r="D494" s="100" t="s">
        <v>53</v>
      </c>
      <c r="E494" s="101">
        <v>2</v>
      </c>
      <c r="F494" s="102">
        <v>73.11</v>
      </c>
      <c r="G494" s="102">
        <f>E494*F494</f>
        <v>146.22</v>
      </c>
    </row>
    <row r="495" spans="1:7" ht="36">
      <c r="A495" s="136" t="s">
        <v>55</v>
      </c>
      <c r="B495" s="136">
        <v>102715</v>
      </c>
      <c r="C495" s="172" t="s">
        <v>267</v>
      </c>
      <c r="D495" s="100" t="s">
        <v>34</v>
      </c>
      <c r="E495" s="101">
        <v>1.1</v>
      </c>
      <c r="F495" s="102">
        <v>22.11</v>
      </c>
      <c r="G495" s="102">
        <f>E495*F495</f>
        <v>24.321</v>
      </c>
    </row>
    <row r="496" spans="1:7" ht="24">
      <c r="A496" s="136" t="s">
        <v>55</v>
      </c>
      <c r="B496" s="136">
        <v>366</v>
      </c>
      <c r="C496" s="172" t="s">
        <v>315</v>
      </c>
      <c r="D496" s="100" t="s">
        <v>50</v>
      </c>
      <c r="E496" s="101">
        <v>0.02</v>
      </c>
      <c r="F496" s="102">
        <v>212.93</v>
      </c>
      <c r="G496" s="102">
        <f>E496*F496</f>
        <v>4.2586</v>
      </c>
    </row>
    <row r="497" spans="1:7" ht="12.75">
      <c r="A497" s="441" t="s">
        <v>117</v>
      </c>
      <c r="B497" s="442"/>
      <c r="C497" s="442"/>
      <c r="D497" s="442"/>
      <c r="E497" s="442"/>
      <c r="F497" s="443"/>
      <c r="G497" s="103">
        <f>SUM(G494:G496)</f>
        <v>174.7996</v>
      </c>
    </row>
    <row r="498" spans="1:7" ht="12.75">
      <c r="A498" s="104"/>
      <c r="B498" s="105"/>
      <c r="C498" s="173"/>
      <c r="D498" s="106"/>
      <c r="E498" s="107"/>
      <c r="F498" s="108"/>
      <c r="G498" s="109"/>
    </row>
    <row r="499" spans="1:7" ht="12.75">
      <c r="A499" s="438" t="s">
        <v>118</v>
      </c>
      <c r="B499" s="439"/>
      <c r="C499" s="439"/>
      <c r="D499" s="439"/>
      <c r="E499" s="439"/>
      <c r="F499" s="439"/>
      <c r="G499" s="440"/>
    </row>
    <row r="500" spans="1:7" ht="12.75">
      <c r="A500" s="97" t="s">
        <v>46</v>
      </c>
      <c r="B500" s="97" t="s">
        <v>0</v>
      </c>
      <c r="C500" s="171" t="s">
        <v>28</v>
      </c>
      <c r="D500" s="97" t="s">
        <v>4</v>
      </c>
      <c r="E500" s="98" t="s">
        <v>114</v>
      </c>
      <c r="F500" s="99" t="s">
        <v>115</v>
      </c>
      <c r="G500" s="99" t="s">
        <v>116</v>
      </c>
    </row>
    <row r="501" spans="1:7" ht="24">
      <c r="A501" s="100" t="s">
        <v>55</v>
      </c>
      <c r="B501" s="100">
        <v>88243</v>
      </c>
      <c r="C501" s="172" t="s">
        <v>57</v>
      </c>
      <c r="D501" s="100" t="s">
        <v>32</v>
      </c>
      <c r="E501" s="101">
        <v>0.096</v>
      </c>
      <c r="F501" s="102">
        <v>22.44</v>
      </c>
      <c r="G501" s="102">
        <f>E501*F501</f>
        <v>2.15424</v>
      </c>
    </row>
    <row r="502" spans="1:7" ht="12.75">
      <c r="A502" s="100" t="s">
        <v>55</v>
      </c>
      <c r="B502" s="100">
        <v>88270</v>
      </c>
      <c r="C502" s="172" t="s">
        <v>94</v>
      </c>
      <c r="D502" s="100" t="s">
        <v>32</v>
      </c>
      <c r="E502" s="101">
        <v>0.476</v>
      </c>
      <c r="F502" s="102">
        <v>28.59</v>
      </c>
      <c r="G502" s="102">
        <f>E502*F502</f>
        <v>13.608839999999999</v>
      </c>
    </row>
    <row r="503" spans="1:7" ht="12.75">
      <c r="A503" s="100" t="s">
        <v>55</v>
      </c>
      <c r="B503" s="100">
        <v>88316</v>
      </c>
      <c r="C503" s="172" t="s">
        <v>58</v>
      </c>
      <c r="D503" s="100" t="s">
        <v>32</v>
      </c>
      <c r="E503" s="101">
        <v>0.6</v>
      </c>
      <c r="F503" s="102">
        <v>21.29</v>
      </c>
      <c r="G503" s="102">
        <f>E503*F503</f>
        <v>12.774</v>
      </c>
    </row>
    <row r="504" spans="1:7" ht="12.75">
      <c r="A504" s="441" t="s">
        <v>117</v>
      </c>
      <c r="B504" s="442"/>
      <c r="C504" s="442"/>
      <c r="D504" s="442"/>
      <c r="E504" s="442"/>
      <c r="F504" s="443"/>
      <c r="G504" s="103">
        <f>SUM(G501:G503)</f>
        <v>28.537079999999996</v>
      </c>
    </row>
    <row r="505" spans="1:7" ht="12.75">
      <c r="A505" s="104"/>
      <c r="B505" s="105"/>
      <c r="C505" s="174"/>
      <c r="D505" s="105"/>
      <c r="E505" s="110"/>
      <c r="F505" s="111"/>
      <c r="G505" s="109"/>
    </row>
    <row r="506" spans="1:7" ht="12.75">
      <c r="A506" s="438" t="s">
        <v>119</v>
      </c>
      <c r="B506" s="439"/>
      <c r="C506" s="439"/>
      <c r="D506" s="439"/>
      <c r="E506" s="439"/>
      <c r="F506" s="439"/>
      <c r="G506" s="440"/>
    </row>
    <row r="507" spans="1:7" ht="12.75">
      <c r="A507" s="97" t="s">
        <v>46</v>
      </c>
      <c r="B507" s="97" t="s">
        <v>0</v>
      </c>
      <c r="C507" s="171" t="s">
        <v>28</v>
      </c>
      <c r="D507" s="97" t="s">
        <v>4</v>
      </c>
      <c r="E507" s="98" t="s">
        <v>114</v>
      </c>
      <c r="F507" s="99" t="s">
        <v>115</v>
      </c>
      <c r="G507" s="99" t="s">
        <v>116</v>
      </c>
    </row>
    <row r="508" spans="1:7" ht="12.75">
      <c r="A508" s="100"/>
      <c r="B508" s="100"/>
      <c r="C508" s="172" t="s">
        <v>48</v>
      </c>
      <c r="D508" s="100" t="s">
        <v>48</v>
      </c>
      <c r="E508" s="101"/>
      <c r="F508" s="102" t="s">
        <v>48</v>
      </c>
      <c r="G508" s="102" t="s">
        <v>48</v>
      </c>
    </row>
    <row r="509" spans="1:7" ht="12.75">
      <c r="A509" s="100"/>
      <c r="B509" s="100"/>
      <c r="C509" s="172" t="s">
        <v>48</v>
      </c>
      <c r="D509" s="100" t="s">
        <v>48</v>
      </c>
      <c r="E509" s="101"/>
      <c r="F509" s="102" t="s">
        <v>48</v>
      </c>
      <c r="G509" s="102" t="s">
        <v>48</v>
      </c>
    </row>
    <row r="510" spans="1:7" ht="12.75">
      <c r="A510" s="441" t="s">
        <v>117</v>
      </c>
      <c r="B510" s="442" t="s">
        <v>117</v>
      </c>
      <c r="C510" s="442"/>
      <c r="D510" s="442"/>
      <c r="E510" s="442"/>
      <c r="F510" s="443"/>
      <c r="G510" s="103">
        <v>0</v>
      </c>
    </row>
    <row r="511" spans="1:7" ht="13.5" thickBot="1">
      <c r="A511" s="104"/>
      <c r="B511" s="105"/>
      <c r="C511" s="175"/>
      <c r="D511" s="112"/>
      <c r="E511" s="113"/>
      <c r="F511" s="342"/>
      <c r="G511" s="114"/>
    </row>
    <row r="512" spans="1:7" ht="13.5" thickBot="1">
      <c r="A512" s="444" t="s">
        <v>21</v>
      </c>
      <c r="B512" s="445"/>
      <c r="C512" s="445"/>
      <c r="D512" s="445"/>
      <c r="E512" s="445"/>
      <c r="F512" s="446"/>
      <c r="G512" s="115">
        <f>G497+G504+G510</f>
        <v>203.33668</v>
      </c>
    </row>
    <row r="515" spans="1:7" ht="12.75">
      <c r="A515" s="310" t="s">
        <v>0</v>
      </c>
      <c r="B515" s="199" t="s">
        <v>12</v>
      </c>
      <c r="C515" s="447" t="s">
        <v>1</v>
      </c>
      <c r="D515" s="447"/>
      <c r="E515" s="447"/>
      <c r="F515" s="447"/>
      <c r="G515" s="94" t="s">
        <v>2</v>
      </c>
    </row>
    <row r="516" spans="1:7" ht="60" customHeight="1">
      <c r="A516" s="316" t="s">
        <v>304</v>
      </c>
      <c r="B516" s="95" t="s">
        <v>368</v>
      </c>
      <c r="C516" s="448" t="s">
        <v>367</v>
      </c>
      <c r="D516" s="449"/>
      <c r="E516" s="449"/>
      <c r="F516" s="195" t="e">
        <f>G535</f>
        <v>#REF!</v>
      </c>
      <c r="G516" s="96" t="s">
        <v>56</v>
      </c>
    </row>
    <row r="517" spans="1:7" ht="12.75">
      <c r="A517" s="450" t="s">
        <v>113</v>
      </c>
      <c r="B517" s="451"/>
      <c r="C517" s="451"/>
      <c r="D517" s="451"/>
      <c r="E517" s="451"/>
      <c r="F517" s="451"/>
      <c r="G517" s="452"/>
    </row>
    <row r="518" spans="1:7" ht="12.75">
      <c r="A518" s="97" t="s">
        <v>46</v>
      </c>
      <c r="B518" s="97" t="s">
        <v>0</v>
      </c>
      <c r="C518" s="171" t="s">
        <v>28</v>
      </c>
      <c r="D518" s="97" t="s">
        <v>4</v>
      </c>
      <c r="E518" s="98" t="s">
        <v>114</v>
      </c>
      <c r="F518" s="99" t="s">
        <v>115</v>
      </c>
      <c r="G518" s="99" t="s">
        <v>116</v>
      </c>
    </row>
    <row r="519" spans="1:7" ht="12.75">
      <c r="A519" s="100" t="s">
        <v>55</v>
      </c>
      <c r="B519" s="100">
        <v>43148</v>
      </c>
      <c r="C519" s="172" t="s">
        <v>328</v>
      </c>
      <c r="D519" s="100" t="s">
        <v>53</v>
      </c>
      <c r="E519" s="101">
        <v>1.6</v>
      </c>
      <c r="F519" s="102">
        <v>73.11</v>
      </c>
      <c r="G519" s="102">
        <f>E519*F519</f>
        <v>116.976</v>
      </c>
    </row>
    <row r="520" spans="1:7" ht="12.75">
      <c r="A520" s="136" t="s">
        <v>386</v>
      </c>
      <c r="B520" s="136" t="s">
        <v>388</v>
      </c>
      <c r="C520" s="172" t="s">
        <v>366</v>
      </c>
      <c r="D520" s="100" t="s">
        <v>37</v>
      </c>
      <c r="E520" s="101">
        <v>0.1</v>
      </c>
      <c r="F520" s="346" t="e">
        <f>#REF!</f>
        <v>#REF!</v>
      </c>
      <c r="G520" s="102" t="e">
        <f>E520*F520</f>
        <v>#REF!</v>
      </c>
    </row>
    <row r="521" spans="1:7" ht="12.75">
      <c r="A521" s="441" t="s">
        <v>117</v>
      </c>
      <c r="B521" s="442"/>
      <c r="C521" s="442"/>
      <c r="D521" s="442"/>
      <c r="E521" s="442"/>
      <c r="F521" s="443"/>
      <c r="G521" s="103" t="e">
        <f>SUM(G519:G520)</f>
        <v>#REF!</v>
      </c>
    </row>
    <row r="522" spans="1:7" ht="12.75">
      <c r="A522" s="104"/>
      <c r="B522" s="105"/>
      <c r="C522" s="173"/>
      <c r="D522" s="106"/>
      <c r="E522" s="107"/>
      <c r="F522" s="108"/>
      <c r="G522" s="109"/>
    </row>
    <row r="523" spans="1:7" ht="12.75">
      <c r="A523" s="438" t="s">
        <v>118</v>
      </c>
      <c r="B523" s="439"/>
      <c r="C523" s="439"/>
      <c r="D523" s="439"/>
      <c r="E523" s="439"/>
      <c r="F523" s="439"/>
      <c r="G523" s="440"/>
    </row>
    <row r="524" spans="1:7" ht="12.75">
      <c r="A524" s="97" t="s">
        <v>46</v>
      </c>
      <c r="B524" s="97" t="s">
        <v>0</v>
      </c>
      <c r="C524" s="171" t="s">
        <v>28</v>
      </c>
      <c r="D524" s="97" t="s">
        <v>4</v>
      </c>
      <c r="E524" s="98" t="s">
        <v>114</v>
      </c>
      <c r="F524" s="99" t="s">
        <v>115</v>
      </c>
      <c r="G524" s="99" t="s">
        <v>116</v>
      </c>
    </row>
    <row r="525" spans="1:7" ht="24">
      <c r="A525" s="100" t="s">
        <v>55</v>
      </c>
      <c r="B525" s="100">
        <v>88243</v>
      </c>
      <c r="C525" s="172" t="s">
        <v>57</v>
      </c>
      <c r="D525" s="100" t="s">
        <v>32</v>
      </c>
      <c r="E525" s="101">
        <v>0.15</v>
      </c>
      <c r="F525" s="102">
        <v>22.44</v>
      </c>
      <c r="G525" s="102">
        <f>E525*F525</f>
        <v>3.366</v>
      </c>
    </row>
    <row r="526" spans="1:7" ht="12.75">
      <c r="A526" s="100" t="s">
        <v>55</v>
      </c>
      <c r="B526" s="100">
        <v>88270</v>
      </c>
      <c r="C526" s="172" t="s">
        <v>94</v>
      </c>
      <c r="D526" s="100" t="s">
        <v>32</v>
      </c>
      <c r="E526" s="101">
        <v>0.7</v>
      </c>
      <c r="F526" s="102">
        <v>28.59</v>
      </c>
      <c r="G526" s="102">
        <f>E526*F526</f>
        <v>20.012999999999998</v>
      </c>
    </row>
    <row r="527" spans="1:7" ht="12.75">
      <c r="A527" s="441" t="s">
        <v>117</v>
      </c>
      <c r="B527" s="442"/>
      <c r="C527" s="442"/>
      <c r="D527" s="442"/>
      <c r="E527" s="442"/>
      <c r="F527" s="443"/>
      <c r="G527" s="103">
        <f>SUM(G525:G526)</f>
        <v>23.378999999999998</v>
      </c>
    </row>
    <row r="528" spans="1:7" ht="12.75">
      <c r="A528" s="104"/>
      <c r="B528" s="105"/>
      <c r="C528" s="174"/>
      <c r="D528" s="105"/>
      <c r="E528" s="110"/>
      <c r="F528" s="111"/>
      <c r="G528" s="109"/>
    </row>
    <row r="529" spans="1:7" ht="12.75">
      <c r="A529" s="438" t="s">
        <v>119</v>
      </c>
      <c r="B529" s="439"/>
      <c r="C529" s="439"/>
      <c r="D529" s="439"/>
      <c r="E529" s="439"/>
      <c r="F529" s="439"/>
      <c r="G529" s="440"/>
    </row>
    <row r="530" spans="1:7" ht="12.75">
      <c r="A530" s="97" t="s">
        <v>46</v>
      </c>
      <c r="B530" s="97" t="s">
        <v>0</v>
      </c>
      <c r="C530" s="171" t="s">
        <v>28</v>
      </c>
      <c r="D530" s="97" t="s">
        <v>4</v>
      </c>
      <c r="E530" s="98" t="s">
        <v>114</v>
      </c>
      <c r="F530" s="99" t="s">
        <v>115</v>
      </c>
      <c r="G530" s="99" t="s">
        <v>116</v>
      </c>
    </row>
    <row r="531" spans="1:7" ht="12.75">
      <c r="A531" s="100"/>
      <c r="B531" s="100"/>
      <c r="C531" s="172" t="s">
        <v>48</v>
      </c>
      <c r="D531" s="100" t="s">
        <v>48</v>
      </c>
      <c r="E531" s="101"/>
      <c r="F531" s="102" t="s">
        <v>48</v>
      </c>
      <c r="G531" s="102" t="s">
        <v>48</v>
      </c>
    </row>
    <row r="532" spans="1:7" ht="12.75">
      <c r="A532" s="100"/>
      <c r="B532" s="100"/>
      <c r="C532" s="172" t="s">
        <v>48</v>
      </c>
      <c r="D532" s="100" t="s">
        <v>48</v>
      </c>
      <c r="E532" s="101"/>
      <c r="F532" s="102" t="s">
        <v>48</v>
      </c>
      <c r="G532" s="102" t="s">
        <v>48</v>
      </c>
    </row>
    <row r="533" spans="1:7" ht="12.75">
      <c r="A533" s="441" t="s">
        <v>117</v>
      </c>
      <c r="B533" s="442" t="s">
        <v>117</v>
      </c>
      <c r="C533" s="442"/>
      <c r="D533" s="442"/>
      <c r="E533" s="442"/>
      <c r="F533" s="443"/>
      <c r="G533" s="103">
        <v>0</v>
      </c>
    </row>
    <row r="534" spans="1:7" ht="13.5" thickBot="1">
      <c r="A534" s="104"/>
      <c r="B534" s="105"/>
      <c r="C534" s="175"/>
      <c r="D534" s="112"/>
      <c r="E534" s="113"/>
      <c r="F534" s="342"/>
      <c r="G534" s="114"/>
    </row>
    <row r="535" spans="1:7" ht="13.5" thickBot="1">
      <c r="A535" s="444" t="s">
        <v>21</v>
      </c>
      <c r="B535" s="445"/>
      <c r="C535" s="445"/>
      <c r="D535" s="445"/>
      <c r="E535" s="445"/>
      <c r="F535" s="446"/>
      <c r="G535" s="115" t="e">
        <f>G521+G527+G533</f>
        <v>#REF!</v>
      </c>
    </row>
    <row r="538" spans="1:7" ht="12.75">
      <c r="A538" s="310" t="s">
        <v>0</v>
      </c>
      <c r="B538" s="199" t="s">
        <v>12</v>
      </c>
      <c r="C538" s="447" t="s">
        <v>1</v>
      </c>
      <c r="D538" s="447"/>
      <c r="E538" s="447"/>
      <c r="F538" s="447"/>
      <c r="G538" s="94" t="s">
        <v>2</v>
      </c>
    </row>
    <row r="539" spans="1:7" ht="60" customHeight="1">
      <c r="A539" s="316" t="s">
        <v>305</v>
      </c>
      <c r="B539" s="95" t="s">
        <v>373</v>
      </c>
      <c r="C539" s="448" t="s">
        <v>369</v>
      </c>
      <c r="D539" s="449"/>
      <c r="E539" s="449"/>
      <c r="F539" s="195">
        <f>G558</f>
        <v>0</v>
      </c>
      <c r="G539" s="96" t="s">
        <v>56</v>
      </c>
    </row>
    <row r="540" spans="1:7" ht="12.75">
      <c r="A540" s="450" t="s">
        <v>113</v>
      </c>
      <c r="B540" s="451"/>
      <c r="C540" s="451"/>
      <c r="D540" s="451"/>
      <c r="E540" s="451"/>
      <c r="F540" s="451"/>
      <c r="G540" s="452"/>
    </row>
    <row r="541" spans="1:7" ht="12.75">
      <c r="A541" s="97" t="s">
        <v>46</v>
      </c>
      <c r="B541" s="97" t="s">
        <v>0</v>
      </c>
      <c r="C541" s="171" t="s">
        <v>28</v>
      </c>
      <c r="D541" s="97" t="s">
        <v>4</v>
      </c>
      <c r="E541" s="98" t="s">
        <v>114</v>
      </c>
      <c r="F541" s="99" t="s">
        <v>115</v>
      </c>
      <c r="G541" s="99" t="s">
        <v>116</v>
      </c>
    </row>
    <row r="542" spans="1:7" ht="12.75">
      <c r="A542" s="100" t="s">
        <v>55</v>
      </c>
      <c r="B542" s="100">
        <v>43148</v>
      </c>
      <c r="C542" s="172" t="s">
        <v>328</v>
      </c>
      <c r="D542" s="100" t="s">
        <v>53</v>
      </c>
      <c r="E542" s="101"/>
      <c r="F542" s="102"/>
      <c r="G542" s="102">
        <f>E542*F542</f>
        <v>0</v>
      </c>
    </row>
    <row r="543" spans="1:7" ht="12.75">
      <c r="A543" s="136" t="s">
        <v>386</v>
      </c>
      <c r="B543" s="136" t="s">
        <v>388</v>
      </c>
      <c r="C543" s="172" t="s">
        <v>366</v>
      </c>
      <c r="D543" s="100" t="s">
        <v>37</v>
      </c>
      <c r="E543" s="101"/>
      <c r="F543" s="346"/>
      <c r="G543" s="102">
        <f>E543*F543</f>
        <v>0</v>
      </c>
    </row>
    <row r="544" spans="1:7" ht="12.75">
      <c r="A544" s="441" t="s">
        <v>117</v>
      </c>
      <c r="B544" s="442"/>
      <c r="C544" s="442"/>
      <c r="D544" s="442"/>
      <c r="E544" s="442"/>
      <c r="F544" s="443"/>
      <c r="G544" s="103">
        <f>SUM(G542:G543)</f>
        <v>0</v>
      </c>
    </row>
    <row r="545" spans="1:7" ht="12.75">
      <c r="A545" s="104"/>
      <c r="B545" s="105"/>
      <c r="C545" s="173"/>
      <c r="D545" s="106"/>
      <c r="E545" s="107"/>
      <c r="F545" s="108"/>
      <c r="G545" s="109"/>
    </row>
    <row r="546" spans="1:7" ht="12.75">
      <c r="A546" s="438" t="s">
        <v>118</v>
      </c>
      <c r="B546" s="439"/>
      <c r="C546" s="439"/>
      <c r="D546" s="439"/>
      <c r="E546" s="439"/>
      <c r="F546" s="439"/>
      <c r="G546" s="440"/>
    </row>
    <row r="547" spans="1:7" ht="12.75">
      <c r="A547" s="97" t="s">
        <v>46</v>
      </c>
      <c r="B547" s="97" t="s">
        <v>0</v>
      </c>
      <c r="C547" s="171" t="s">
        <v>28</v>
      </c>
      <c r="D547" s="97" t="s">
        <v>4</v>
      </c>
      <c r="E547" s="98" t="s">
        <v>114</v>
      </c>
      <c r="F547" s="99" t="s">
        <v>115</v>
      </c>
      <c r="G547" s="99" t="s">
        <v>116</v>
      </c>
    </row>
    <row r="548" spans="1:7" ht="24">
      <c r="A548" s="100" t="s">
        <v>55</v>
      </c>
      <c r="B548" s="100">
        <v>88243</v>
      </c>
      <c r="C548" s="172" t="s">
        <v>57</v>
      </c>
      <c r="D548" s="100" t="s">
        <v>32</v>
      </c>
      <c r="E548" s="101"/>
      <c r="F548" s="102"/>
      <c r="G548" s="102">
        <f>E548*F548</f>
        <v>0</v>
      </c>
    </row>
    <row r="549" spans="1:7" ht="12.75">
      <c r="A549" s="100" t="s">
        <v>55</v>
      </c>
      <c r="B549" s="100">
        <v>88270</v>
      </c>
      <c r="C549" s="172" t="s">
        <v>94</v>
      </c>
      <c r="D549" s="100" t="s">
        <v>32</v>
      </c>
      <c r="E549" s="101"/>
      <c r="F549" s="102"/>
      <c r="G549" s="102">
        <f>E549*F549</f>
        <v>0</v>
      </c>
    </row>
    <row r="550" spans="1:7" ht="12.75">
      <c r="A550" s="441" t="s">
        <v>117</v>
      </c>
      <c r="B550" s="442"/>
      <c r="C550" s="442"/>
      <c r="D550" s="442"/>
      <c r="E550" s="442"/>
      <c r="F550" s="443"/>
      <c r="G550" s="103">
        <f>SUM(G548:G549)</f>
        <v>0</v>
      </c>
    </row>
    <row r="551" spans="1:7" ht="12.75">
      <c r="A551" s="104"/>
      <c r="B551" s="105"/>
      <c r="C551" s="174"/>
      <c r="D551" s="105"/>
      <c r="E551" s="110"/>
      <c r="F551" s="111"/>
      <c r="G551" s="109"/>
    </row>
    <row r="552" spans="1:7" ht="12.75">
      <c r="A552" s="438" t="s">
        <v>119</v>
      </c>
      <c r="B552" s="439"/>
      <c r="C552" s="439"/>
      <c r="D552" s="439"/>
      <c r="E552" s="439"/>
      <c r="F552" s="439"/>
      <c r="G552" s="440"/>
    </row>
    <row r="553" spans="1:7" ht="12.75">
      <c r="A553" s="97" t="s">
        <v>46</v>
      </c>
      <c r="B553" s="97" t="s">
        <v>0</v>
      </c>
      <c r="C553" s="171" t="s">
        <v>28</v>
      </c>
      <c r="D553" s="97" t="s">
        <v>4</v>
      </c>
      <c r="E553" s="98" t="s">
        <v>114</v>
      </c>
      <c r="F553" s="99" t="s">
        <v>115</v>
      </c>
      <c r="G553" s="99" t="s">
        <v>116</v>
      </c>
    </row>
    <row r="554" spans="1:7" ht="12.75">
      <c r="A554" s="100"/>
      <c r="B554" s="100"/>
      <c r="C554" s="172" t="s">
        <v>48</v>
      </c>
      <c r="D554" s="100" t="s">
        <v>48</v>
      </c>
      <c r="E554" s="101"/>
      <c r="F554" s="102" t="s">
        <v>48</v>
      </c>
      <c r="G554" s="102" t="s">
        <v>48</v>
      </c>
    </row>
    <row r="555" spans="1:7" ht="12.75">
      <c r="A555" s="100"/>
      <c r="B555" s="100"/>
      <c r="C555" s="172" t="s">
        <v>48</v>
      </c>
      <c r="D555" s="100" t="s">
        <v>48</v>
      </c>
      <c r="E555" s="101"/>
      <c r="F555" s="102" t="s">
        <v>48</v>
      </c>
      <c r="G555" s="102" t="s">
        <v>48</v>
      </c>
    </row>
    <row r="556" spans="1:7" ht="12.75">
      <c r="A556" s="441" t="s">
        <v>117</v>
      </c>
      <c r="B556" s="442" t="s">
        <v>117</v>
      </c>
      <c r="C556" s="442"/>
      <c r="D556" s="442"/>
      <c r="E556" s="442"/>
      <c r="F556" s="443"/>
      <c r="G556" s="103">
        <v>0</v>
      </c>
    </row>
    <row r="557" spans="1:7" ht="13.5" thickBot="1">
      <c r="A557" s="104"/>
      <c r="B557" s="105"/>
      <c r="C557" s="175"/>
      <c r="D557" s="112"/>
      <c r="E557" s="113"/>
      <c r="F557" s="342"/>
      <c r="G557" s="114"/>
    </row>
    <row r="558" spans="1:7" ht="13.5" thickBot="1">
      <c r="A558" s="444" t="s">
        <v>21</v>
      </c>
      <c r="B558" s="445"/>
      <c r="C558" s="445"/>
      <c r="D558" s="445"/>
      <c r="E558" s="445"/>
      <c r="F558" s="446"/>
      <c r="G558" s="115">
        <f>G544+G550+G556</f>
        <v>0</v>
      </c>
    </row>
    <row r="561" spans="1:7" ht="12.75">
      <c r="A561" s="310" t="s">
        <v>0</v>
      </c>
      <c r="B561" s="199" t="s">
        <v>12</v>
      </c>
      <c r="C561" s="447" t="s">
        <v>1</v>
      </c>
      <c r="D561" s="447"/>
      <c r="E561" s="447"/>
      <c r="F561" s="447"/>
      <c r="G561" s="94" t="s">
        <v>2</v>
      </c>
    </row>
    <row r="562" spans="1:7" ht="45.75" customHeight="1">
      <c r="A562" s="316" t="s">
        <v>359</v>
      </c>
      <c r="B562" s="95" t="s">
        <v>374</v>
      </c>
      <c r="C562" s="448" t="s">
        <v>375</v>
      </c>
      <c r="D562" s="449"/>
      <c r="E562" s="449"/>
      <c r="F562" s="195">
        <f>G581</f>
        <v>0</v>
      </c>
      <c r="G562" s="96" t="s">
        <v>56</v>
      </c>
    </row>
    <row r="563" spans="1:7" ht="12.75">
      <c r="A563" s="450" t="s">
        <v>113</v>
      </c>
      <c r="B563" s="451"/>
      <c r="C563" s="451"/>
      <c r="D563" s="451"/>
      <c r="E563" s="451"/>
      <c r="F563" s="451"/>
      <c r="G563" s="452"/>
    </row>
    <row r="564" spans="1:7" ht="12.75">
      <c r="A564" s="97" t="s">
        <v>46</v>
      </c>
      <c r="B564" s="97" t="s">
        <v>0</v>
      </c>
      <c r="C564" s="171" t="s">
        <v>28</v>
      </c>
      <c r="D564" s="97" t="s">
        <v>4</v>
      </c>
      <c r="E564" s="98" t="s">
        <v>114</v>
      </c>
      <c r="F564" s="99" t="s">
        <v>115</v>
      </c>
      <c r="G564" s="99" t="s">
        <v>116</v>
      </c>
    </row>
    <row r="565" spans="1:7" ht="12.75">
      <c r="A565" s="100" t="s">
        <v>386</v>
      </c>
      <c r="B565" s="100" t="s">
        <v>389</v>
      </c>
      <c r="C565" s="172" t="s">
        <v>390</v>
      </c>
      <c r="D565" s="100" t="s">
        <v>33</v>
      </c>
      <c r="E565" s="101"/>
      <c r="F565" s="346"/>
      <c r="G565" s="102">
        <f>E565*F565</f>
        <v>0</v>
      </c>
    </row>
    <row r="566" spans="1:7" ht="12.75">
      <c r="A566" s="100"/>
      <c r="B566" s="136"/>
      <c r="C566" s="172" t="s">
        <v>48</v>
      </c>
      <c r="D566" s="100" t="s">
        <v>48</v>
      </c>
      <c r="E566" s="101"/>
      <c r="F566" s="102" t="s">
        <v>48</v>
      </c>
      <c r="G566" s="102" t="s">
        <v>48</v>
      </c>
    </row>
    <row r="567" spans="1:7" ht="12.75">
      <c r="A567" s="441" t="s">
        <v>117</v>
      </c>
      <c r="B567" s="442"/>
      <c r="C567" s="442"/>
      <c r="D567" s="442"/>
      <c r="E567" s="442"/>
      <c r="F567" s="443"/>
      <c r="G567" s="103">
        <f>SUM(G565:G566)</f>
        <v>0</v>
      </c>
    </row>
    <row r="568" spans="1:7" ht="12.75">
      <c r="A568" s="104"/>
      <c r="B568" s="105"/>
      <c r="C568" s="173"/>
      <c r="D568" s="106"/>
      <c r="E568" s="107"/>
      <c r="F568" s="108"/>
      <c r="G568" s="109"/>
    </row>
    <row r="569" spans="1:7" ht="12.75">
      <c r="A569" s="438" t="s">
        <v>118</v>
      </c>
      <c r="B569" s="439"/>
      <c r="C569" s="439"/>
      <c r="D569" s="439"/>
      <c r="E569" s="439"/>
      <c r="F569" s="439"/>
      <c r="G569" s="440"/>
    </row>
    <row r="570" spans="1:7" ht="12.75">
      <c r="A570" s="97" t="s">
        <v>46</v>
      </c>
      <c r="B570" s="97" t="s">
        <v>0</v>
      </c>
      <c r="C570" s="171" t="s">
        <v>28</v>
      </c>
      <c r="D570" s="97" t="s">
        <v>4</v>
      </c>
      <c r="E570" s="98" t="s">
        <v>114</v>
      </c>
      <c r="F570" s="99" t="s">
        <v>115</v>
      </c>
      <c r="G570" s="99" t="s">
        <v>116</v>
      </c>
    </row>
    <row r="571" spans="1:7" ht="24">
      <c r="A571" s="100" t="s">
        <v>55</v>
      </c>
      <c r="B571" s="100">
        <v>88243</v>
      </c>
      <c r="C571" s="172" t="s">
        <v>57</v>
      </c>
      <c r="D571" s="100" t="s">
        <v>32</v>
      </c>
      <c r="E571" s="101"/>
      <c r="F571" s="102"/>
      <c r="G571" s="102">
        <f>E571*F571</f>
        <v>0</v>
      </c>
    </row>
    <row r="572" spans="1:7" ht="12.75">
      <c r="A572" s="100" t="s">
        <v>55</v>
      </c>
      <c r="B572" s="100">
        <v>88270</v>
      </c>
      <c r="C572" s="172" t="s">
        <v>94</v>
      </c>
      <c r="D572" s="100" t="s">
        <v>32</v>
      </c>
      <c r="E572" s="101"/>
      <c r="F572" s="102"/>
      <c r="G572" s="102">
        <f>E572*F572</f>
        <v>0</v>
      </c>
    </row>
    <row r="573" spans="1:7" ht="12.75">
      <c r="A573" s="441" t="s">
        <v>117</v>
      </c>
      <c r="B573" s="442"/>
      <c r="C573" s="442"/>
      <c r="D573" s="442"/>
      <c r="E573" s="442"/>
      <c r="F573" s="443"/>
      <c r="G573" s="103">
        <f>SUM(G571:G572)</f>
        <v>0</v>
      </c>
    </row>
    <row r="574" spans="1:7" ht="12.75">
      <c r="A574" s="104"/>
      <c r="B574" s="105"/>
      <c r="C574" s="174"/>
      <c r="D574" s="105"/>
      <c r="E574" s="110"/>
      <c r="F574" s="111"/>
      <c r="G574" s="109"/>
    </row>
    <row r="575" spans="1:7" ht="12.75">
      <c r="A575" s="438" t="s">
        <v>119</v>
      </c>
      <c r="B575" s="439"/>
      <c r="C575" s="439"/>
      <c r="D575" s="439"/>
      <c r="E575" s="439"/>
      <c r="F575" s="439"/>
      <c r="G575" s="440"/>
    </row>
    <row r="576" spans="1:7" ht="12.75">
      <c r="A576" s="97" t="s">
        <v>46</v>
      </c>
      <c r="B576" s="97" t="s">
        <v>0</v>
      </c>
      <c r="C576" s="171" t="s">
        <v>28</v>
      </c>
      <c r="D576" s="97" t="s">
        <v>4</v>
      </c>
      <c r="E576" s="98" t="s">
        <v>114</v>
      </c>
      <c r="F576" s="99" t="s">
        <v>115</v>
      </c>
      <c r="G576" s="99" t="s">
        <v>116</v>
      </c>
    </row>
    <row r="577" spans="1:7" ht="12.75">
      <c r="A577" s="100"/>
      <c r="B577" s="100"/>
      <c r="C577" s="172" t="s">
        <v>48</v>
      </c>
      <c r="D577" s="100" t="s">
        <v>48</v>
      </c>
      <c r="E577" s="101"/>
      <c r="F577" s="102" t="s">
        <v>48</v>
      </c>
      <c r="G577" s="102" t="s">
        <v>48</v>
      </c>
    </row>
    <row r="578" spans="1:7" ht="12.75">
      <c r="A578" s="100"/>
      <c r="B578" s="100"/>
      <c r="C578" s="172" t="s">
        <v>48</v>
      </c>
      <c r="D578" s="100" t="s">
        <v>48</v>
      </c>
      <c r="E578" s="101"/>
      <c r="F578" s="102" t="s">
        <v>48</v>
      </c>
      <c r="G578" s="102" t="s">
        <v>48</v>
      </c>
    </row>
    <row r="579" spans="1:7" ht="12.75">
      <c r="A579" s="441" t="s">
        <v>117</v>
      </c>
      <c r="B579" s="442" t="s">
        <v>117</v>
      </c>
      <c r="C579" s="442"/>
      <c r="D579" s="442"/>
      <c r="E579" s="442"/>
      <c r="F579" s="443"/>
      <c r="G579" s="103">
        <v>0</v>
      </c>
    </row>
    <row r="580" spans="1:7" ht="13.5" thickBot="1">
      <c r="A580" s="104"/>
      <c r="B580" s="105"/>
      <c r="C580" s="175"/>
      <c r="D580" s="112"/>
      <c r="E580" s="113"/>
      <c r="F580" s="342"/>
      <c r="G580" s="114"/>
    </row>
    <row r="581" spans="1:7" ht="13.5" thickBot="1">
      <c r="A581" s="444" t="s">
        <v>21</v>
      </c>
      <c r="B581" s="445"/>
      <c r="C581" s="445"/>
      <c r="D581" s="445"/>
      <c r="E581" s="445"/>
      <c r="F581" s="446"/>
      <c r="G581" s="115">
        <f>G567+G573+G579</f>
        <v>0</v>
      </c>
    </row>
    <row r="584" spans="1:7" ht="12.75">
      <c r="A584" s="310" t="s">
        <v>0</v>
      </c>
      <c r="B584" s="199" t="s">
        <v>12</v>
      </c>
      <c r="C584" s="447" t="s">
        <v>1</v>
      </c>
      <c r="D584" s="447"/>
      <c r="E584" s="447"/>
      <c r="F584" s="447"/>
      <c r="G584" s="94" t="s">
        <v>2</v>
      </c>
    </row>
    <row r="585" spans="1:7" ht="45.75" customHeight="1">
      <c r="A585" s="316" t="s">
        <v>391</v>
      </c>
      <c r="B585" s="95" t="s">
        <v>376</v>
      </c>
      <c r="C585" s="448" t="s">
        <v>377</v>
      </c>
      <c r="D585" s="449"/>
      <c r="E585" s="449"/>
      <c r="F585" s="195">
        <f>G604</f>
        <v>0</v>
      </c>
      <c r="G585" s="96" t="s">
        <v>56</v>
      </c>
    </row>
    <row r="586" spans="1:7" ht="12.75">
      <c r="A586" s="450" t="s">
        <v>113</v>
      </c>
      <c r="B586" s="451"/>
      <c r="C586" s="451"/>
      <c r="D586" s="451"/>
      <c r="E586" s="451"/>
      <c r="F586" s="451"/>
      <c r="G586" s="452"/>
    </row>
    <row r="587" spans="1:7" ht="12.75">
      <c r="A587" s="97" t="s">
        <v>46</v>
      </c>
      <c r="B587" s="97" t="s">
        <v>0</v>
      </c>
      <c r="C587" s="171" t="s">
        <v>28</v>
      </c>
      <c r="D587" s="97" t="s">
        <v>4</v>
      </c>
      <c r="E587" s="98" t="s">
        <v>114</v>
      </c>
      <c r="F587" s="99" t="s">
        <v>115</v>
      </c>
      <c r="G587" s="99" t="s">
        <v>116</v>
      </c>
    </row>
    <row r="588" spans="1:7" ht="36">
      <c r="A588" s="100" t="s">
        <v>55</v>
      </c>
      <c r="B588" s="100">
        <v>135</v>
      </c>
      <c r="C588" s="172" t="s">
        <v>316</v>
      </c>
      <c r="D588" s="100" t="s">
        <v>53</v>
      </c>
      <c r="E588" s="101"/>
      <c r="F588" s="102"/>
      <c r="G588" s="102">
        <f>E588*F588</f>
        <v>0</v>
      </c>
    </row>
    <row r="589" spans="1:7" ht="12.75">
      <c r="A589" s="100" t="s">
        <v>386</v>
      </c>
      <c r="B589" s="100" t="s">
        <v>389</v>
      </c>
      <c r="C589" s="172" t="s">
        <v>390</v>
      </c>
      <c r="D589" s="100" t="s">
        <v>33</v>
      </c>
      <c r="E589" s="101"/>
      <c r="F589" s="346"/>
      <c r="G589" s="102">
        <f>E589*F589</f>
        <v>0</v>
      </c>
    </row>
    <row r="590" spans="1:7" ht="12.75">
      <c r="A590" s="441" t="s">
        <v>117</v>
      </c>
      <c r="B590" s="442"/>
      <c r="C590" s="442"/>
      <c r="D590" s="442"/>
      <c r="E590" s="442"/>
      <c r="F590" s="443"/>
      <c r="G590" s="103">
        <f>SUM(G588:G589)</f>
        <v>0</v>
      </c>
    </row>
    <row r="591" spans="1:7" ht="12.75">
      <c r="A591" s="104"/>
      <c r="B591" s="105"/>
      <c r="C591" s="173"/>
      <c r="D591" s="106"/>
      <c r="E591" s="107"/>
      <c r="F591" s="108"/>
      <c r="G591" s="109"/>
    </row>
    <row r="592" spans="1:7" ht="12.75">
      <c r="A592" s="438" t="s">
        <v>118</v>
      </c>
      <c r="B592" s="439"/>
      <c r="C592" s="439"/>
      <c r="D592" s="439"/>
      <c r="E592" s="439"/>
      <c r="F592" s="439"/>
      <c r="G592" s="440"/>
    </row>
    <row r="593" spans="1:7" ht="12.75">
      <c r="A593" s="97" t="s">
        <v>46</v>
      </c>
      <c r="B593" s="97" t="s">
        <v>0</v>
      </c>
      <c r="C593" s="171" t="s">
        <v>28</v>
      </c>
      <c r="D593" s="97" t="s">
        <v>4</v>
      </c>
      <c r="E593" s="98" t="s">
        <v>114</v>
      </c>
      <c r="F593" s="99" t="s">
        <v>115</v>
      </c>
      <c r="G593" s="99" t="s">
        <v>116</v>
      </c>
    </row>
    <row r="594" spans="1:7" ht="24">
      <c r="A594" s="100" t="s">
        <v>55</v>
      </c>
      <c r="B594" s="100">
        <v>88243</v>
      </c>
      <c r="C594" s="172" t="s">
        <v>57</v>
      </c>
      <c r="D594" s="100" t="s">
        <v>32</v>
      </c>
      <c r="E594" s="101"/>
      <c r="F594" s="102"/>
      <c r="G594" s="102">
        <f>E594*F594</f>
        <v>0</v>
      </c>
    </row>
    <row r="595" spans="1:7" ht="12.75">
      <c r="A595" s="100" t="s">
        <v>55</v>
      </c>
      <c r="B595" s="100">
        <v>88270</v>
      </c>
      <c r="C595" s="172" t="s">
        <v>94</v>
      </c>
      <c r="D595" s="100" t="s">
        <v>32</v>
      </c>
      <c r="E595" s="101"/>
      <c r="F595" s="102"/>
      <c r="G595" s="102">
        <f>E595*F595</f>
        <v>0</v>
      </c>
    </row>
    <row r="596" spans="1:7" ht="12.75">
      <c r="A596" s="441" t="s">
        <v>117</v>
      </c>
      <c r="B596" s="442"/>
      <c r="C596" s="442"/>
      <c r="D596" s="442"/>
      <c r="E596" s="442"/>
      <c r="F596" s="443"/>
      <c r="G596" s="103">
        <f>SUM(G594:G595)</f>
        <v>0</v>
      </c>
    </row>
    <row r="597" spans="1:7" ht="12.75">
      <c r="A597" s="104"/>
      <c r="B597" s="105"/>
      <c r="C597" s="174"/>
      <c r="D597" s="105"/>
      <c r="E597" s="110"/>
      <c r="F597" s="111"/>
      <c r="G597" s="109"/>
    </row>
    <row r="598" spans="1:7" ht="12.75">
      <c r="A598" s="438" t="s">
        <v>119</v>
      </c>
      <c r="B598" s="439"/>
      <c r="C598" s="439"/>
      <c r="D598" s="439"/>
      <c r="E598" s="439"/>
      <c r="F598" s="439"/>
      <c r="G598" s="440"/>
    </row>
    <row r="599" spans="1:7" ht="12.75">
      <c r="A599" s="97" t="s">
        <v>46</v>
      </c>
      <c r="B599" s="97" t="s">
        <v>0</v>
      </c>
      <c r="C599" s="171" t="s">
        <v>28</v>
      </c>
      <c r="D599" s="97" t="s">
        <v>4</v>
      </c>
      <c r="E599" s="98" t="s">
        <v>114</v>
      </c>
      <c r="F599" s="99" t="s">
        <v>115</v>
      </c>
      <c r="G599" s="99" t="s">
        <v>116</v>
      </c>
    </row>
    <row r="600" spans="1:7" ht="12.75">
      <c r="A600" s="100"/>
      <c r="B600" s="100"/>
      <c r="C600" s="172" t="s">
        <v>48</v>
      </c>
      <c r="D600" s="100" t="s">
        <v>48</v>
      </c>
      <c r="E600" s="101"/>
      <c r="F600" s="102" t="s">
        <v>48</v>
      </c>
      <c r="G600" s="102" t="s">
        <v>48</v>
      </c>
    </row>
    <row r="601" spans="1:7" ht="12.75">
      <c r="A601" s="100"/>
      <c r="B601" s="100"/>
      <c r="C601" s="172" t="s">
        <v>48</v>
      </c>
      <c r="D601" s="100" t="s">
        <v>48</v>
      </c>
      <c r="E601" s="101"/>
      <c r="F601" s="102" t="s">
        <v>48</v>
      </c>
      <c r="G601" s="102" t="s">
        <v>48</v>
      </c>
    </row>
    <row r="602" spans="1:7" ht="12.75">
      <c r="A602" s="441" t="s">
        <v>117</v>
      </c>
      <c r="B602" s="442" t="s">
        <v>117</v>
      </c>
      <c r="C602" s="442"/>
      <c r="D602" s="442"/>
      <c r="E602" s="442"/>
      <c r="F602" s="443"/>
      <c r="G602" s="103">
        <v>0</v>
      </c>
    </row>
    <row r="603" spans="1:7" ht="13.5" thickBot="1">
      <c r="A603" s="104"/>
      <c r="B603" s="105"/>
      <c r="C603" s="175"/>
      <c r="D603" s="112"/>
      <c r="E603" s="113"/>
      <c r="F603" s="342"/>
      <c r="G603" s="114"/>
    </row>
    <row r="604" spans="1:7" ht="13.5" thickBot="1">
      <c r="A604" s="444" t="s">
        <v>21</v>
      </c>
      <c r="B604" s="445"/>
      <c r="C604" s="445"/>
      <c r="D604" s="445"/>
      <c r="E604" s="445"/>
      <c r="F604" s="446"/>
      <c r="G604" s="115">
        <f>G590+G596+G602</f>
        <v>0</v>
      </c>
    </row>
    <row r="608" spans="1:7" ht="12.75">
      <c r="A608" s="345" t="s">
        <v>0</v>
      </c>
      <c r="B608" s="199" t="s">
        <v>12</v>
      </c>
      <c r="C608" s="447" t="s">
        <v>1</v>
      </c>
      <c r="D608" s="447"/>
      <c r="E608" s="447"/>
      <c r="F608" s="447"/>
      <c r="G608" s="94" t="s">
        <v>2</v>
      </c>
    </row>
    <row r="609" spans="1:7" ht="45.75" customHeight="1">
      <c r="A609" s="316" t="s">
        <v>487</v>
      </c>
      <c r="B609" s="95" t="s">
        <v>486</v>
      </c>
      <c r="C609" s="448" t="s">
        <v>488</v>
      </c>
      <c r="D609" s="449"/>
      <c r="E609" s="449"/>
      <c r="F609" s="195">
        <f>G628</f>
        <v>0</v>
      </c>
      <c r="G609" s="96" t="s">
        <v>56</v>
      </c>
    </row>
    <row r="610" spans="1:7" ht="12.75">
      <c r="A610" s="450" t="s">
        <v>113</v>
      </c>
      <c r="B610" s="451"/>
      <c r="C610" s="451"/>
      <c r="D610" s="451"/>
      <c r="E610" s="451"/>
      <c r="F610" s="451"/>
      <c r="G610" s="452"/>
    </row>
    <row r="611" spans="1:7" ht="12.75">
      <c r="A611" s="97" t="s">
        <v>46</v>
      </c>
      <c r="B611" s="97" t="s">
        <v>0</v>
      </c>
      <c r="C611" s="171" t="s">
        <v>28</v>
      </c>
      <c r="D611" s="97" t="s">
        <v>4</v>
      </c>
      <c r="E611" s="98" t="s">
        <v>114</v>
      </c>
      <c r="F611" s="99" t="s">
        <v>115</v>
      </c>
      <c r="G611" s="99" t="s">
        <v>116</v>
      </c>
    </row>
    <row r="612" spans="1:7" ht="24">
      <c r="A612" s="100" t="s">
        <v>306</v>
      </c>
      <c r="B612" s="100" t="s">
        <v>392</v>
      </c>
      <c r="C612" s="172" t="s">
        <v>393</v>
      </c>
      <c r="D612" s="100" t="s">
        <v>490</v>
      </c>
      <c r="E612" s="101"/>
      <c r="F612" s="102"/>
      <c r="G612" s="102">
        <f>E612*F612</f>
        <v>0</v>
      </c>
    </row>
    <row r="613" spans="1:7" ht="15.75">
      <c r="A613" s="355"/>
      <c r="B613" s="355"/>
      <c r="C613" s="366"/>
      <c r="D613" s="353" t="s">
        <v>48</v>
      </c>
      <c r="E613" s="354"/>
      <c r="F613" s="348" t="s">
        <v>48</v>
      </c>
      <c r="G613" s="348" t="s">
        <v>48</v>
      </c>
    </row>
    <row r="614" spans="1:7" ht="12.75">
      <c r="A614" s="441" t="s">
        <v>117</v>
      </c>
      <c r="B614" s="442"/>
      <c r="C614" s="442"/>
      <c r="D614" s="442"/>
      <c r="E614" s="442"/>
      <c r="F614" s="443"/>
      <c r="G614" s="103">
        <f>SUM(G612:G613)</f>
        <v>0</v>
      </c>
    </row>
    <row r="615" spans="1:7" ht="12.75">
      <c r="A615" s="356"/>
      <c r="B615" s="357"/>
      <c r="C615" s="358"/>
      <c r="D615" s="359"/>
      <c r="E615" s="360"/>
      <c r="F615" s="361"/>
      <c r="G615" s="362"/>
    </row>
    <row r="616" spans="1:7" ht="12.75">
      <c r="A616" s="438" t="s">
        <v>118</v>
      </c>
      <c r="B616" s="439"/>
      <c r="C616" s="439"/>
      <c r="D616" s="439"/>
      <c r="E616" s="439"/>
      <c r="F616" s="439"/>
      <c r="G616" s="440"/>
    </row>
    <row r="617" spans="1:7" ht="12.75">
      <c r="A617" s="97" t="s">
        <v>46</v>
      </c>
      <c r="B617" s="97" t="s">
        <v>0</v>
      </c>
      <c r="C617" s="171" t="s">
        <v>28</v>
      </c>
      <c r="D617" s="97" t="s">
        <v>4</v>
      </c>
      <c r="E617" s="98" t="s">
        <v>114</v>
      </c>
      <c r="F617" s="99" t="s">
        <v>115</v>
      </c>
      <c r="G617" s="99" t="s">
        <v>116</v>
      </c>
    </row>
    <row r="618" spans="1:7" ht="12.75">
      <c r="A618" s="100" t="s">
        <v>55</v>
      </c>
      <c r="B618" s="100">
        <v>88309</v>
      </c>
      <c r="C618" s="172" t="s">
        <v>60</v>
      </c>
      <c r="D618" s="100" t="s">
        <v>32</v>
      </c>
      <c r="E618" s="101"/>
      <c r="F618" s="102"/>
      <c r="G618" s="102">
        <f>E618*F618</f>
        <v>0</v>
      </c>
    </row>
    <row r="619" spans="1:7" ht="12.75">
      <c r="A619" s="100" t="s">
        <v>55</v>
      </c>
      <c r="B619" s="100">
        <v>88316</v>
      </c>
      <c r="C619" s="172" t="s">
        <v>58</v>
      </c>
      <c r="D619" s="100" t="s">
        <v>32</v>
      </c>
      <c r="E619" s="101"/>
      <c r="F619" s="102"/>
      <c r="G619" s="102">
        <f>E619*F619</f>
        <v>0</v>
      </c>
    </row>
    <row r="620" spans="1:7" ht="12.75">
      <c r="A620" s="441" t="s">
        <v>117</v>
      </c>
      <c r="B620" s="442"/>
      <c r="C620" s="442"/>
      <c r="D620" s="442"/>
      <c r="E620" s="442"/>
      <c r="F620" s="443"/>
      <c r="G620" s="103">
        <f>SUM(G618:G619)</f>
        <v>0</v>
      </c>
    </row>
    <row r="621" spans="1:7" ht="12.75">
      <c r="A621" s="356"/>
      <c r="B621" s="357"/>
      <c r="C621" s="363"/>
      <c r="D621" s="357"/>
      <c r="E621" s="364"/>
      <c r="F621" s="365"/>
      <c r="G621" s="362"/>
    </row>
    <row r="622" spans="1:7" ht="12.75">
      <c r="A622" s="438" t="s">
        <v>119</v>
      </c>
      <c r="B622" s="439"/>
      <c r="C622" s="439"/>
      <c r="D622" s="439"/>
      <c r="E622" s="439"/>
      <c r="F622" s="439"/>
      <c r="G622" s="440"/>
    </row>
    <row r="623" spans="1:7" ht="12.75">
      <c r="A623" s="97" t="s">
        <v>46</v>
      </c>
      <c r="B623" s="97" t="s">
        <v>0</v>
      </c>
      <c r="C623" s="171" t="s">
        <v>28</v>
      </c>
      <c r="D623" s="97" t="s">
        <v>4</v>
      </c>
      <c r="E623" s="98" t="s">
        <v>114</v>
      </c>
      <c r="F623" s="99" t="s">
        <v>115</v>
      </c>
      <c r="G623" s="99" t="s">
        <v>116</v>
      </c>
    </row>
    <row r="624" spans="1:7" ht="15.75">
      <c r="A624" s="100" t="s">
        <v>55</v>
      </c>
      <c r="B624" s="100">
        <v>87298</v>
      </c>
      <c r="C624" s="372" t="s">
        <v>489</v>
      </c>
      <c r="D624" s="100" t="s">
        <v>35</v>
      </c>
      <c r="E624" s="101"/>
      <c r="F624" s="102"/>
      <c r="G624" s="102">
        <f>E624*F624</f>
        <v>0</v>
      </c>
    </row>
    <row r="625" spans="1:7" ht="15.75">
      <c r="A625" s="367"/>
      <c r="B625" s="368"/>
      <c r="C625" s="366"/>
      <c r="D625" s="370"/>
      <c r="E625" s="371"/>
      <c r="F625" s="369"/>
      <c r="G625" s="102"/>
    </row>
    <row r="626" spans="1:7" ht="12.75">
      <c r="A626" s="441" t="s">
        <v>117</v>
      </c>
      <c r="B626" s="442" t="s">
        <v>117</v>
      </c>
      <c r="C626" s="442"/>
      <c r="D626" s="442"/>
      <c r="E626" s="442"/>
      <c r="F626" s="443"/>
      <c r="G626" s="103">
        <f>SUM(G624:G624)</f>
        <v>0</v>
      </c>
    </row>
    <row r="627" spans="1:7" ht="13.5" thickBot="1">
      <c r="A627" s="104"/>
      <c r="B627" s="105"/>
      <c r="C627" s="175"/>
      <c r="D627" s="112"/>
      <c r="E627" s="113"/>
      <c r="F627" s="342"/>
      <c r="G627" s="114"/>
    </row>
    <row r="628" spans="1:7" ht="13.5" thickBot="1">
      <c r="A628" s="444" t="s">
        <v>21</v>
      </c>
      <c r="B628" s="445"/>
      <c r="C628" s="445"/>
      <c r="D628" s="445"/>
      <c r="E628" s="445"/>
      <c r="F628" s="446"/>
      <c r="G628" s="115">
        <f>G614+G620+G626</f>
        <v>0</v>
      </c>
    </row>
    <row r="631" spans="1:7" ht="12.75">
      <c r="A631" s="310" t="s">
        <v>0</v>
      </c>
      <c r="B631" s="199" t="s">
        <v>12</v>
      </c>
      <c r="C631" s="447" t="s">
        <v>1</v>
      </c>
      <c r="D631" s="447"/>
      <c r="E631" s="447"/>
      <c r="F631" s="447"/>
      <c r="G631" s="94" t="s">
        <v>2</v>
      </c>
    </row>
    <row r="632" spans="1:7" ht="45.75" customHeight="1">
      <c r="A632" s="316" t="s">
        <v>298</v>
      </c>
      <c r="B632" s="95" t="s">
        <v>286</v>
      </c>
      <c r="C632" s="448" t="s">
        <v>382</v>
      </c>
      <c r="D632" s="449"/>
      <c r="E632" s="449"/>
      <c r="F632" s="195">
        <f>G654</f>
        <v>0</v>
      </c>
      <c r="G632" s="96" t="s">
        <v>56</v>
      </c>
    </row>
    <row r="633" spans="1:7" ht="12.75">
      <c r="A633" s="450" t="s">
        <v>113</v>
      </c>
      <c r="B633" s="451"/>
      <c r="C633" s="451"/>
      <c r="D633" s="451"/>
      <c r="E633" s="451"/>
      <c r="F633" s="451"/>
      <c r="G633" s="452"/>
    </row>
    <row r="634" spans="1:7" ht="12.75">
      <c r="A634" s="97" t="s">
        <v>46</v>
      </c>
      <c r="B634" s="97" t="s">
        <v>0</v>
      </c>
      <c r="C634" s="171" t="s">
        <v>28</v>
      </c>
      <c r="D634" s="97" t="s">
        <v>4</v>
      </c>
      <c r="E634" s="98" t="s">
        <v>114</v>
      </c>
      <c r="F634" s="99" t="s">
        <v>115</v>
      </c>
      <c r="G634" s="99" t="s">
        <v>116</v>
      </c>
    </row>
    <row r="635" spans="1:7" ht="12.75">
      <c r="A635" s="100" t="s">
        <v>55</v>
      </c>
      <c r="B635" s="100">
        <v>1379</v>
      </c>
      <c r="C635" s="172" t="s">
        <v>319</v>
      </c>
      <c r="D635" s="100" t="s">
        <v>53</v>
      </c>
      <c r="E635" s="101"/>
      <c r="F635" s="102"/>
      <c r="G635" s="102"/>
    </row>
    <row r="636" spans="1:7" ht="12.75">
      <c r="A636" s="100" t="s">
        <v>55</v>
      </c>
      <c r="B636" s="136">
        <v>1380</v>
      </c>
      <c r="C636" s="172" t="s">
        <v>318</v>
      </c>
      <c r="D636" s="100" t="s">
        <v>53</v>
      </c>
      <c r="E636" s="101"/>
      <c r="F636" s="102"/>
      <c r="G636" s="102"/>
    </row>
    <row r="637" spans="1:7" ht="12.75">
      <c r="A637" s="100" t="s">
        <v>55</v>
      </c>
      <c r="B637" s="136">
        <v>44396</v>
      </c>
      <c r="C637" s="172" t="s">
        <v>320</v>
      </c>
      <c r="D637" s="100" t="s">
        <v>53</v>
      </c>
      <c r="E637" s="101"/>
      <c r="F637" s="102"/>
      <c r="G637" s="102"/>
    </row>
    <row r="638" spans="1:7" ht="24">
      <c r="A638" s="100" t="s">
        <v>55</v>
      </c>
      <c r="B638" s="136">
        <v>44533</v>
      </c>
      <c r="C638" s="172" t="s">
        <v>412</v>
      </c>
      <c r="D638" s="100" t="s">
        <v>49</v>
      </c>
      <c r="E638" s="101"/>
      <c r="F638" s="102"/>
      <c r="G638" s="102"/>
    </row>
    <row r="639" spans="1:7" ht="12.75">
      <c r="A639" s="100" t="s">
        <v>55</v>
      </c>
      <c r="B639" s="136">
        <v>3768</v>
      </c>
      <c r="C639" s="172" t="s">
        <v>323</v>
      </c>
      <c r="D639" s="100" t="s">
        <v>49</v>
      </c>
      <c r="E639" s="101"/>
      <c r="F639" s="102"/>
      <c r="G639" s="102"/>
    </row>
    <row r="640" spans="1:7" ht="12.75">
      <c r="A640" s="441" t="s">
        <v>117</v>
      </c>
      <c r="B640" s="442"/>
      <c r="C640" s="442"/>
      <c r="D640" s="442"/>
      <c r="E640" s="442"/>
      <c r="F640" s="443"/>
      <c r="G640" s="103">
        <f>SUM(G635:G639)</f>
        <v>0</v>
      </c>
    </row>
    <row r="641" spans="1:7" ht="12.75">
      <c r="A641" s="104"/>
      <c r="B641" s="105"/>
      <c r="C641" s="173"/>
      <c r="D641" s="106"/>
      <c r="E641" s="107"/>
      <c r="F641" s="108"/>
      <c r="G641" s="109"/>
    </row>
    <row r="642" spans="1:7" ht="12.75">
      <c r="A642" s="438" t="s">
        <v>118</v>
      </c>
      <c r="B642" s="439"/>
      <c r="C642" s="439"/>
      <c r="D642" s="439"/>
      <c r="E642" s="439"/>
      <c r="F642" s="439"/>
      <c r="G642" s="440"/>
    </row>
    <row r="643" spans="1:7" ht="12.75">
      <c r="A643" s="97" t="s">
        <v>46</v>
      </c>
      <c r="B643" s="97" t="s">
        <v>0</v>
      </c>
      <c r="C643" s="171" t="s">
        <v>28</v>
      </c>
      <c r="D643" s="97" t="s">
        <v>4</v>
      </c>
      <c r="E643" s="98" t="s">
        <v>114</v>
      </c>
      <c r="F643" s="99" t="s">
        <v>115</v>
      </c>
      <c r="G643" s="99" t="s">
        <v>116</v>
      </c>
    </row>
    <row r="644" spans="1:7" ht="12.75">
      <c r="A644" s="100" t="s">
        <v>55</v>
      </c>
      <c r="B644" s="100">
        <v>88309</v>
      </c>
      <c r="C644" s="172" t="s">
        <v>60</v>
      </c>
      <c r="D644" s="100" t="s">
        <v>32</v>
      </c>
      <c r="E644" s="101"/>
      <c r="F644" s="102"/>
      <c r="G644" s="102"/>
    </row>
    <row r="645" spans="1:7" ht="12.75">
      <c r="A645" s="100" t="s">
        <v>55</v>
      </c>
      <c r="B645" s="100">
        <v>88316</v>
      </c>
      <c r="C645" s="172" t="s">
        <v>58</v>
      </c>
      <c r="D645" s="100" t="s">
        <v>32</v>
      </c>
      <c r="E645" s="101"/>
      <c r="F645" s="102"/>
      <c r="G645" s="102"/>
    </row>
    <row r="646" spans="1:7" ht="12.75">
      <c r="A646" s="441" t="s">
        <v>117</v>
      </c>
      <c r="B646" s="442"/>
      <c r="C646" s="442"/>
      <c r="D646" s="442"/>
      <c r="E646" s="442"/>
      <c r="F646" s="443"/>
      <c r="G646" s="103">
        <f>SUM(G644:G645)</f>
        <v>0</v>
      </c>
    </row>
    <row r="647" spans="1:7" ht="12.75">
      <c r="A647" s="104"/>
      <c r="B647" s="105"/>
      <c r="C647" s="174"/>
      <c r="D647" s="105"/>
      <c r="E647" s="110"/>
      <c r="F647" s="111"/>
      <c r="G647" s="109"/>
    </row>
    <row r="648" spans="1:7" ht="12.75">
      <c r="A648" s="438" t="s">
        <v>119</v>
      </c>
      <c r="B648" s="439"/>
      <c r="C648" s="439"/>
      <c r="D648" s="439"/>
      <c r="E648" s="439"/>
      <c r="F648" s="439"/>
      <c r="G648" s="440"/>
    </row>
    <row r="649" spans="1:7" ht="12.75">
      <c r="A649" s="97" t="s">
        <v>46</v>
      </c>
      <c r="B649" s="97" t="s">
        <v>0</v>
      </c>
      <c r="C649" s="171" t="s">
        <v>28</v>
      </c>
      <c r="D649" s="97" t="s">
        <v>4</v>
      </c>
      <c r="E649" s="98" t="s">
        <v>114</v>
      </c>
      <c r="F649" s="99" t="s">
        <v>115</v>
      </c>
      <c r="G649" s="99" t="s">
        <v>116</v>
      </c>
    </row>
    <row r="650" spans="1:7" ht="12.75">
      <c r="A650" s="100"/>
      <c r="B650" s="100"/>
      <c r="C650" s="172" t="s">
        <v>48</v>
      </c>
      <c r="D650" s="100" t="s">
        <v>48</v>
      </c>
      <c r="E650" s="101"/>
      <c r="F650" s="102" t="s">
        <v>48</v>
      </c>
      <c r="G650" s="102" t="s">
        <v>48</v>
      </c>
    </row>
    <row r="651" spans="1:7" ht="12.75">
      <c r="A651" s="100"/>
      <c r="B651" s="100"/>
      <c r="C651" s="172" t="s">
        <v>48</v>
      </c>
      <c r="D651" s="100" t="s">
        <v>48</v>
      </c>
      <c r="E651" s="101"/>
      <c r="F651" s="102" t="s">
        <v>48</v>
      </c>
      <c r="G651" s="102" t="s">
        <v>48</v>
      </c>
    </row>
    <row r="652" spans="1:7" ht="12.75">
      <c r="A652" s="441" t="s">
        <v>117</v>
      </c>
      <c r="B652" s="442" t="s">
        <v>117</v>
      </c>
      <c r="C652" s="442"/>
      <c r="D652" s="442"/>
      <c r="E652" s="442"/>
      <c r="F652" s="443"/>
      <c r="G652" s="103">
        <v>0</v>
      </c>
    </row>
    <row r="653" spans="1:7" ht="13.5" thickBot="1">
      <c r="A653" s="104"/>
      <c r="B653" s="105"/>
      <c r="C653" s="175"/>
      <c r="D653" s="112"/>
      <c r="E653" s="113"/>
      <c r="F653" s="342"/>
      <c r="G653" s="114"/>
    </row>
    <row r="654" spans="1:7" ht="13.5" thickBot="1">
      <c r="A654" s="444" t="s">
        <v>21</v>
      </c>
      <c r="B654" s="445"/>
      <c r="C654" s="445"/>
      <c r="D654" s="445"/>
      <c r="E654" s="445"/>
      <c r="F654" s="446"/>
      <c r="G654" s="115">
        <f>G640+G646+G652</f>
        <v>0</v>
      </c>
    </row>
    <row r="657" spans="1:7" ht="12.75">
      <c r="A657" s="310" t="s">
        <v>0</v>
      </c>
      <c r="B657" s="199" t="s">
        <v>12</v>
      </c>
      <c r="C657" s="447" t="s">
        <v>1</v>
      </c>
      <c r="D657" s="447"/>
      <c r="E657" s="447"/>
      <c r="F657" s="447"/>
      <c r="G657" s="94" t="s">
        <v>2</v>
      </c>
    </row>
    <row r="658" spans="1:7" ht="45.75" customHeight="1">
      <c r="A658" s="316" t="s">
        <v>299</v>
      </c>
      <c r="B658" s="95" t="s">
        <v>295</v>
      </c>
      <c r="C658" s="448" t="s">
        <v>383</v>
      </c>
      <c r="D658" s="449"/>
      <c r="E658" s="449"/>
      <c r="F658" s="195">
        <f>G677</f>
        <v>0</v>
      </c>
      <c r="G658" s="96" t="s">
        <v>259</v>
      </c>
    </row>
    <row r="659" spans="1:7" ht="12.75">
      <c r="A659" s="450" t="s">
        <v>113</v>
      </c>
      <c r="B659" s="451"/>
      <c r="C659" s="451"/>
      <c r="D659" s="451"/>
      <c r="E659" s="451"/>
      <c r="F659" s="451"/>
      <c r="G659" s="452"/>
    </row>
    <row r="660" spans="1:7" ht="12.75">
      <c r="A660" s="97" t="s">
        <v>46</v>
      </c>
      <c r="B660" s="97" t="s">
        <v>0</v>
      </c>
      <c r="C660" s="171" t="s">
        <v>28</v>
      </c>
      <c r="D660" s="97" t="s">
        <v>4</v>
      </c>
      <c r="E660" s="98" t="s">
        <v>114</v>
      </c>
      <c r="F660" s="99" t="s">
        <v>115</v>
      </c>
      <c r="G660" s="99" t="s">
        <v>116</v>
      </c>
    </row>
    <row r="661" spans="1:7" ht="24">
      <c r="A661" s="100" t="s">
        <v>55</v>
      </c>
      <c r="B661" s="100">
        <v>11622</v>
      </c>
      <c r="C661" s="172" t="s">
        <v>334</v>
      </c>
      <c r="D661" s="100" t="s">
        <v>53</v>
      </c>
      <c r="E661" s="101"/>
      <c r="F661" s="102"/>
      <c r="G661" s="102"/>
    </row>
    <row r="662" spans="1:7" ht="12.75">
      <c r="A662" s="136"/>
      <c r="B662" s="136"/>
      <c r="C662" s="172" t="s">
        <v>48</v>
      </c>
      <c r="D662" s="100" t="s">
        <v>48</v>
      </c>
      <c r="E662" s="101"/>
      <c r="F662" s="102" t="s">
        <v>48</v>
      </c>
      <c r="G662" s="102" t="s">
        <v>48</v>
      </c>
    </row>
    <row r="663" spans="1:7" ht="12.75">
      <c r="A663" s="441" t="s">
        <v>117</v>
      </c>
      <c r="B663" s="442"/>
      <c r="C663" s="442"/>
      <c r="D663" s="442"/>
      <c r="E663" s="442"/>
      <c r="F663" s="443"/>
      <c r="G663" s="103">
        <f>SUM(G661:G662)</f>
        <v>0</v>
      </c>
    </row>
    <row r="664" spans="1:7" ht="12.75">
      <c r="A664" s="104"/>
      <c r="B664" s="105"/>
      <c r="C664" s="173"/>
      <c r="D664" s="106"/>
      <c r="E664" s="107"/>
      <c r="F664" s="108"/>
      <c r="G664" s="109"/>
    </row>
    <row r="665" spans="1:7" ht="12.75">
      <c r="A665" s="438" t="s">
        <v>118</v>
      </c>
      <c r="B665" s="439"/>
      <c r="C665" s="439"/>
      <c r="D665" s="439"/>
      <c r="E665" s="439"/>
      <c r="F665" s="439"/>
      <c r="G665" s="440"/>
    </row>
    <row r="666" spans="1:7" ht="12.75">
      <c r="A666" s="97" t="s">
        <v>46</v>
      </c>
      <c r="B666" s="97" t="s">
        <v>0</v>
      </c>
      <c r="C666" s="171" t="s">
        <v>28</v>
      </c>
      <c r="D666" s="97" t="s">
        <v>4</v>
      </c>
      <c r="E666" s="98" t="s">
        <v>114</v>
      </c>
      <c r="F666" s="99" t="s">
        <v>115</v>
      </c>
      <c r="G666" s="99" t="s">
        <v>116</v>
      </c>
    </row>
    <row r="667" spans="1:7" ht="12.75">
      <c r="A667" s="100" t="s">
        <v>55</v>
      </c>
      <c r="B667" s="100">
        <v>88309</v>
      </c>
      <c r="C667" s="172" t="s">
        <v>60</v>
      </c>
      <c r="D667" s="100" t="s">
        <v>32</v>
      </c>
      <c r="E667" s="101"/>
      <c r="F667" s="102"/>
      <c r="G667" s="102"/>
    </row>
    <row r="668" spans="1:7" ht="24">
      <c r="A668" s="100" t="s">
        <v>55</v>
      </c>
      <c r="B668" s="100">
        <v>88243</v>
      </c>
      <c r="C668" s="172" t="s">
        <v>57</v>
      </c>
      <c r="D668" s="100" t="s">
        <v>32</v>
      </c>
      <c r="E668" s="101"/>
      <c r="F668" s="102"/>
      <c r="G668" s="102"/>
    </row>
    <row r="669" spans="1:7" ht="12.75">
      <c r="A669" s="441" t="s">
        <v>117</v>
      </c>
      <c r="B669" s="442"/>
      <c r="C669" s="442"/>
      <c r="D669" s="442"/>
      <c r="E669" s="442"/>
      <c r="F669" s="443"/>
      <c r="G669" s="103">
        <f>SUM(G667:G668)</f>
        <v>0</v>
      </c>
    </row>
    <row r="670" spans="1:7" ht="12.75">
      <c r="A670" s="104"/>
      <c r="B670" s="105"/>
      <c r="C670" s="174"/>
      <c r="D670" s="105"/>
      <c r="E670" s="110"/>
      <c r="F670" s="111"/>
      <c r="G670" s="109"/>
    </row>
    <row r="671" spans="1:7" ht="12.75">
      <c r="A671" s="438" t="s">
        <v>119</v>
      </c>
      <c r="B671" s="439"/>
      <c r="C671" s="439"/>
      <c r="D671" s="439"/>
      <c r="E671" s="439"/>
      <c r="F671" s="439"/>
      <c r="G671" s="440"/>
    </row>
    <row r="672" spans="1:7" ht="12.75">
      <c r="A672" s="97" t="s">
        <v>46</v>
      </c>
      <c r="B672" s="97" t="s">
        <v>0</v>
      </c>
      <c r="C672" s="171" t="s">
        <v>28</v>
      </c>
      <c r="D672" s="97" t="s">
        <v>4</v>
      </c>
      <c r="E672" s="98" t="s">
        <v>114</v>
      </c>
      <c r="F672" s="99" t="s">
        <v>115</v>
      </c>
      <c r="G672" s="99" t="s">
        <v>116</v>
      </c>
    </row>
    <row r="673" spans="1:7" ht="48">
      <c r="A673" s="100" t="s">
        <v>55</v>
      </c>
      <c r="B673" s="100">
        <v>91283</v>
      </c>
      <c r="C673" s="172" t="s">
        <v>68</v>
      </c>
      <c r="D673" s="100" t="s">
        <v>63</v>
      </c>
      <c r="E673" s="101"/>
      <c r="F673" s="102"/>
      <c r="G673" s="102"/>
    </row>
    <row r="674" spans="1:7" ht="12.75">
      <c r="A674" s="100"/>
      <c r="B674" s="100"/>
      <c r="C674" s="172" t="s">
        <v>48</v>
      </c>
      <c r="D674" s="100" t="s">
        <v>48</v>
      </c>
      <c r="E674" s="101"/>
      <c r="F674" s="102" t="s">
        <v>48</v>
      </c>
      <c r="G674" s="102" t="s">
        <v>48</v>
      </c>
    </row>
    <row r="675" spans="1:7" ht="12.75">
      <c r="A675" s="441" t="s">
        <v>117</v>
      </c>
      <c r="B675" s="442" t="s">
        <v>117</v>
      </c>
      <c r="C675" s="442"/>
      <c r="D675" s="442"/>
      <c r="E675" s="442"/>
      <c r="F675" s="443"/>
      <c r="G675" s="103">
        <f>SUM(G673:G674)</f>
        <v>0</v>
      </c>
    </row>
    <row r="676" spans="1:7" ht="13.5" thickBot="1">
      <c r="A676" s="104"/>
      <c r="B676" s="105"/>
      <c r="C676" s="175"/>
      <c r="D676" s="112"/>
      <c r="E676" s="113"/>
      <c r="F676" s="342"/>
      <c r="G676" s="114"/>
    </row>
    <row r="677" spans="1:7" ht="13.5" thickBot="1">
      <c r="A677" s="444" t="s">
        <v>21</v>
      </c>
      <c r="B677" s="445"/>
      <c r="C677" s="445"/>
      <c r="D677" s="445"/>
      <c r="E677" s="445"/>
      <c r="F677" s="446"/>
      <c r="G677" s="115">
        <f>G663+G669+G675</f>
        <v>0</v>
      </c>
    </row>
    <row r="680" spans="1:7" ht="12.75">
      <c r="A680" s="310" t="s">
        <v>0</v>
      </c>
      <c r="B680" s="199" t="s">
        <v>12</v>
      </c>
      <c r="C680" s="447" t="s">
        <v>1</v>
      </c>
      <c r="D680" s="447"/>
      <c r="E680" s="447"/>
      <c r="F680" s="447"/>
      <c r="G680" s="94" t="s">
        <v>2</v>
      </c>
    </row>
    <row r="681" spans="1:7" ht="60" customHeight="1">
      <c r="A681" s="316" t="s">
        <v>300</v>
      </c>
      <c r="B681" s="95" t="s">
        <v>311</v>
      </c>
      <c r="C681" s="448" t="s">
        <v>384</v>
      </c>
      <c r="D681" s="449"/>
      <c r="E681" s="449"/>
      <c r="F681" s="195">
        <f>G700</f>
        <v>0</v>
      </c>
      <c r="G681" s="96" t="s">
        <v>259</v>
      </c>
    </row>
    <row r="682" spans="1:7" ht="12.75">
      <c r="A682" s="450" t="s">
        <v>113</v>
      </c>
      <c r="B682" s="451"/>
      <c r="C682" s="451"/>
      <c r="D682" s="451"/>
      <c r="E682" s="451"/>
      <c r="F682" s="451"/>
      <c r="G682" s="452"/>
    </row>
    <row r="683" spans="1:7" ht="12.75">
      <c r="A683" s="97" t="s">
        <v>46</v>
      </c>
      <c r="B683" s="97" t="s">
        <v>0</v>
      </c>
      <c r="C683" s="171" t="s">
        <v>28</v>
      </c>
      <c r="D683" s="97" t="s">
        <v>4</v>
      </c>
      <c r="E683" s="98" t="s">
        <v>114</v>
      </c>
      <c r="F683" s="99" t="s">
        <v>115</v>
      </c>
      <c r="G683" s="99" t="s">
        <v>116</v>
      </c>
    </row>
    <row r="684" spans="1:7" ht="24">
      <c r="A684" s="100" t="s">
        <v>306</v>
      </c>
      <c r="B684" s="100" t="s">
        <v>392</v>
      </c>
      <c r="C684" s="172" t="s">
        <v>393</v>
      </c>
      <c r="D684" s="100" t="s">
        <v>33</v>
      </c>
      <c r="E684" s="101"/>
      <c r="F684" s="346"/>
      <c r="G684" s="102"/>
    </row>
    <row r="685" spans="1:7" ht="24">
      <c r="A685" s="100" t="s">
        <v>55</v>
      </c>
      <c r="B685" s="136">
        <v>366</v>
      </c>
      <c r="C685" s="172" t="s">
        <v>315</v>
      </c>
      <c r="D685" s="100" t="s">
        <v>50</v>
      </c>
      <c r="E685" s="101"/>
      <c r="F685" s="102"/>
      <c r="G685" s="102"/>
    </row>
    <row r="686" spans="1:7" ht="12.75">
      <c r="A686" s="441" t="s">
        <v>117</v>
      </c>
      <c r="B686" s="442"/>
      <c r="C686" s="442"/>
      <c r="D686" s="442"/>
      <c r="E686" s="442"/>
      <c r="F686" s="443"/>
      <c r="G686" s="103">
        <f>SUM(G684:G685)</f>
        <v>0</v>
      </c>
    </row>
    <row r="687" spans="1:7" ht="12.75">
      <c r="A687" s="104"/>
      <c r="B687" s="105"/>
      <c r="C687" s="173"/>
      <c r="D687" s="106"/>
      <c r="E687" s="107"/>
      <c r="F687" s="108"/>
      <c r="G687" s="109"/>
    </row>
    <row r="688" spans="1:7" ht="12.75">
      <c r="A688" s="438" t="s">
        <v>118</v>
      </c>
      <c r="B688" s="439"/>
      <c r="C688" s="439"/>
      <c r="D688" s="439"/>
      <c r="E688" s="439"/>
      <c r="F688" s="439"/>
      <c r="G688" s="440"/>
    </row>
    <row r="689" spans="1:7" ht="12.75">
      <c r="A689" s="97" t="s">
        <v>46</v>
      </c>
      <c r="B689" s="97" t="s">
        <v>0</v>
      </c>
      <c r="C689" s="171" t="s">
        <v>28</v>
      </c>
      <c r="D689" s="97" t="s">
        <v>4</v>
      </c>
      <c r="E689" s="98" t="s">
        <v>114</v>
      </c>
      <c r="F689" s="99" t="s">
        <v>115</v>
      </c>
      <c r="G689" s="99" t="s">
        <v>116</v>
      </c>
    </row>
    <row r="690" spans="1:7" ht="12.75">
      <c r="A690" s="100" t="s">
        <v>55</v>
      </c>
      <c r="B690" s="100">
        <v>88309</v>
      </c>
      <c r="C690" s="172" t="s">
        <v>60</v>
      </c>
      <c r="D690" s="100" t="s">
        <v>32</v>
      </c>
      <c r="E690" s="101"/>
      <c r="F690" s="102"/>
      <c r="G690" s="102"/>
    </row>
    <row r="691" spans="1:7" ht="12.75">
      <c r="A691" s="100" t="s">
        <v>55</v>
      </c>
      <c r="B691" s="100">
        <v>88316</v>
      </c>
      <c r="C691" s="172" t="s">
        <v>58</v>
      </c>
      <c r="D691" s="100" t="s">
        <v>32</v>
      </c>
      <c r="E691" s="101"/>
      <c r="F691" s="102"/>
      <c r="G691" s="102"/>
    </row>
    <row r="692" spans="1:7" ht="12.75">
      <c r="A692" s="441" t="s">
        <v>117</v>
      </c>
      <c r="B692" s="442"/>
      <c r="C692" s="442"/>
      <c r="D692" s="442"/>
      <c r="E692" s="442"/>
      <c r="F692" s="443"/>
      <c r="G692" s="103">
        <f>SUM(G690:G691)</f>
        <v>0</v>
      </c>
    </row>
    <row r="693" spans="1:7" ht="12.75">
      <c r="A693" s="104"/>
      <c r="B693" s="105"/>
      <c r="C693" s="174"/>
      <c r="D693" s="105"/>
      <c r="E693" s="110"/>
      <c r="F693" s="111"/>
      <c r="G693" s="109"/>
    </row>
    <row r="694" spans="1:7" ht="12.75">
      <c r="A694" s="438" t="s">
        <v>119</v>
      </c>
      <c r="B694" s="439"/>
      <c r="C694" s="439"/>
      <c r="D694" s="439"/>
      <c r="E694" s="439"/>
      <c r="F694" s="439"/>
      <c r="G694" s="440"/>
    </row>
    <row r="695" spans="1:7" ht="12.75">
      <c r="A695" s="97" t="s">
        <v>46</v>
      </c>
      <c r="B695" s="97" t="s">
        <v>0</v>
      </c>
      <c r="C695" s="171" t="s">
        <v>28</v>
      </c>
      <c r="D695" s="97" t="s">
        <v>4</v>
      </c>
      <c r="E695" s="98" t="s">
        <v>114</v>
      </c>
      <c r="F695" s="99" t="s">
        <v>115</v>
      </c>
      <c r="G695" s="99" t="s">
        <v>116</v>
      </c>
    </row>
    <row r="696" spans="1:7" ht="12.75">
      <c r="A696" s="100"/>
      <c r="B696" s="100"/>
      <c r="C696" s="172" t="s">
        <v>48</v>
      </c>
      <c r="D696" s="100" t="s">
        <v>48</v>
      </c>
      <c r="E696" s="101"/>
      <c r="F696" s="102" t="s">
        <v>48</v>
      </c>
      <c r="G696" s="102" t="s">
        <v>48</v>
      </c>
    </row>
    <row r="697" spans="1:7" ht="12.75">
      <c r="A697" s="100"/>
      <c r="B697" s="100"/>
      <c r="C697" s="172" t="s">
        <v>48</v>
      </c>
      <c r="D697" s="100" t="s">
        <v>48</v>
      </c>
      <c r="E697" s="101"/>
      <c r="F697" s="102" t="s">
        <v>48</v>
      </c>
      <c r="G697" s="102" t="s">
        <v>48</v>
      </c>
    </row>
    <row r="698" spans="1:7" ht="12.75">
      <c r="A698" s="441" t="s">
        <v>117</v>
      </c>
      <c r="B698" s="442" t="s">
        <v>117</v>
      </c>
      <c r="C698" s="442"/>
      <c r="D698" s="442"/>
      <c r="E698" s="442"/>
      <c r="F698" s="443"/>
      <c r="G698" s="103">
        <v>0</v>
      </c>
    </row>
    <row r="699" spans="1:7" ht="13.5" thickBot="1">
      <c r="A699" s="104"/>
      <c r="B699" s="105"/>
      <c r="C699" s="175"/>
      <c r="D699" s="112"/>
      <c r="E699" s="113"/>
      <c r="F699" s="342"/>
      <c r="G699" s="114"/>
    </row>
    <row r="700" spans="1:7" ht="13.5" thickBot="1">
      <c r="A700" s="444" t="s">
        <v>21</v>
      </c>
      <c r="B700" s="445"/>
      <c r="C700" s="445"/>
      <c r="D700" s="445"/>
      <c r="E700" s="445"/>
      <c r="F700" s="446"/>
      <c r="G700" s="115">
        <f>G686+G692+G698</f>
        <v>0</v>
      </c>
    </row>
    <row r="703" spans="1:7" ht="12.75">
      <c r="A703" s="345" t="s">
        <v>0</v>
      </c>
      <c r="B703" s="199" t="s">
        <v>12</v>
      </c>
      <c r="C703" s="447" t="s">
        <v>1</v>
      </c>
      <c r="D703" s="447"/>
      <c r="E703" s="447"/>
      <c r="F703" s="447"/>
      <c r="G703" s="94" t="s">
        <v>2</v>
      </c>
    </row>
    <row r="704" spans="1:7" ht="60" customHeight="1">
      <c r="A704" s="316" t="s">
        <v>481</v>
      </c>
      <c r="B704" s="95" t="s">
        <v>480</v>
      </c>
      <c r="C704" s="448" t="s">
        <v>482</v>
      </c>
      <c r="D704" s="449"/>
      <c r="E704" s="449"/>
      <c r="F704" s="195">
        <f>G724</f>
        <v>0</v>
      </c>
      <c r="G704" s="96" t="s">
        <v>56</v>
      </c>
    </row>
    <row r="705" spans="1:7" ht="12.75">
      <c r="A705" s="450" t="s">
        <v>113</v>
      </c>
      <c r="B705" s="451"/>
      <c r="C705" s="451"/>
      <c r="D705" s="451"/>
      <c r="E705" s="451"/>
      <c r="F705" s="451"/>
      <c r="G705" s="452"/>
    </row>
    <row r="706" spans="1:7" ht="12.75">
      <c r="A706" s="97" t="s">
        <v>46</v>
      </c>
      <c r="B706" s="97" t="s">
        <v>0</v>
      </c>
      <c r="C706" s="171" t="s">
        <v>28</v>
      </c>
      <c r="D706" s="97" t="s">
        <v>4</v>
      </c>
      <c r="E706" s="98" t="s">
        <v>114</v>
      </c>
      <c r="F706" s="99" t="s">
        <v>115</v>
      </c>
      <c r="G706" s="99" t="s">
        <v>116</v>
      </c>
    </row>
    <row r="707" spans="1:7" ht="48">
      <c r="A707" s="100" t="s">
        <v>55</v>
      </c>
      <c r="B707" s="100">
        <v>4396</v>
      </c>
      <c r="C707" s="172" t="s">
        <v>483</v>
      </c>
      <c r="D707" s="100" t="s">
        <v>56</v>
      </c>
      <c r="E707" s="101"/>
      <c r="F707" s="346"/>
      <c r="G707" s="102"/>
    </row>
    <row r="708" spans="1:7" ht="12.75">
      <c r="A708" s="100" t="s">
        <v>55</v>
      </c>
      <c r="B708" s="100">
        <v>37596</v>
      </c>
      <c r="C708" s="172" t="s">
        <v>484</v>
      </c>
      <c r="D708" s="100" t="s">
        <v>33</v>
      </c>
      <c r="E708" s="101"/>
      <c r="F708" s="346"/>
      <c r="G708" s="102"/>
    </row>
    <row r="709" spans="1:7" ht="12.75">
      <c r="A709" s="100" t="s">
        <v>55</v>
      </c>
      <c r="B709" s="136">
        <v>34357</v>
      </c>
      <c r="C709" s="172" t="s">
        <v>485</v>
      </c>
      <c r="D709" s="100" t="s">
        <v>33</v>
      </c>
      <c r="E709" s="101"/>
      <c r="F709" s="102"/>
      <c r="G709" s="102"/>
    </row>
    <row r="710" spans="1:7" ht="12.75">
      <c r="A710" s="441" t="s">
        <v>117</v>
      </c>
      <c r="B710" s="442"/>
      <c r="C710" s="442"/>
      <c r="D710" s="442"/>
      <c r="E710" s="442"/>
      <c r="F710" s="443"/>
      <c r="G710" s="103">
        <f>SUM(G707:G709)</f>
        <v>0</v>
      </c>
    </row>
    <row r="711" spans="1:7" ht="12.75">
      <c r="A711" s="104"/>
      <c r="B711" s="105"/>
      <c r="C711" s="173"/>
      <c r="D711" s="106"/>
      <c r="E711" s="107"/>
      <c r="F711" s="108"/>
      <c r="G711" s="109"/>
    </row>
    <row r="712" spans="1:7" ht="12.75">
      <c r="A712" s="438" t="s">
        <v>118</v>
      </c>
      <c r="B712" s="439"/>
      <c r="C712" s="439"/>
      <c r="D712" s="439"/>
      <c r="E712" s="439"/>
      <c r="F712" s="439"/>
      <c r="G712" s="440"/>
    </row>
    <row r="713" spans="1:7" ht="12.75">
      <c r="A713" s="97" t="s">
        <v>46</v>
      </c>
      <c r="B713" s="97" t="s">
        <v>0</v>
      </c>
      <c r="C713" s="171" t="s">
        <v>28</v>
      </c>
      <c r="D713" s="97" t="s">
        <v>4</v>
      </c>
      <c r="E713" s="98" t="s">
        <v>114</v>
      </c>
      <c r="F713" s="99" t="s">
        <v>115</v>
      </c>
      <c r="G713" s="99" t="s">
        <v>116</v>
      </c>
    </row>
    <row r="714" spans="1:7" ht="24">
      <c r="A714" s="100" t="s">
        <v>55</v>
      </c>
      <c r="B714" s="100">
        <v>88256</v>
      </c>
      <c r="C714" s="172" t="s">
        <v>91</v>
      </c>
      <c r="D714" s="100" t="s">
        <v>32</v>
      </c>
      <c r="E714" s="101"/>
      <c r="F714" s="102"/>
      <c r="G714" s="102"/>
    </row>
    <row r="715" spans="1:7" ht="12.75">
      <c r="A715" s="100" t="s">
        <v>55</v>
      </c>
      <c r="B715" s="100">
        <v>88316</v>
      </c>
      <c r="C715" s="172" t="s">
        <v>58</v>
      </c>
      <c r="D715" s="100" t="s">
        <v>32</v>
      </c>
      <c r="E715" s="101"/>
      <c r="F715" s="102"/>
      <c r="G715" s="102"/>
    </row>
    <row r="716" spans="1:7" ht="12.75">
      <c r="A716" s="441" t="s">
        <v>117</v>
      </c>
      <c r="B716" s="442"/>
      <c r="C716" s="442"/>
      <c r="D716" s="442"/>
      <c r="E716" s="442"/>
      <c r="F716" s="443"/>
      <c r="G716" s="103">
        <f>SUM(G714:G715)</f>
        <v>0</v>
      </c>
    </row>
    <row r="717" spans="1:7" ht="12.75">
      <c r="A717" s="104"/>
      <c r="B717" s="105"/>
      <c r="C717" s="174"/>
      <c r="D717" s="105"/>
      <c r="E717" s="110"/>
      <c r="F717" s="111"/>
      <c r="G717" s="109"/>
    </row>
    <row r="718" spans="1:8" ht="15">
      <c r="A718" s="438" t="s">
        <v>119</v>
      </c>
      <c r="B718" s="439"/>
      <c r="C718" s="439"/>
      <c r="D718" s="439"/>
      <c r="E718" s="439"/>
      <c r="F718" s="439"/>
      <c r="G718" s="440"/>
      <c r="H718" s="352"/>
    </row>
    <row r="719" spans="1:8" ht="15">
      <c r="A719" s="97" t="s">
        <v>46</v>
      </c>
      <c r="B719" s="97" t="s">
        <v>0</v>
      </c>
      <c r="C719" s="171" t="s">
        <v>28</v>
      </c>
      <c r="D719" s="97" t="s">
        <v>4</v>
      </c>
      <c r="E719" s="98" t="s">
        <v>114</v>
      </c>
      <c r="F719" s="99" t="s">
        <v>115</v>
      </c>
      <c r="G719" s="99" t="s">
        <v>116</v>
      </c>
      <c r="H719"/>
    </row>
    <row r="720" spans="1:8" ht="15">
      <c r="A720" s="100"/>
      <c r="B720" s="100"/>
      <c r="C720" s="172" t="s">
        <v>48</v>
      </c>
      <c r="D720" s="100" t="s">
        <v>48</v>
      </c>
      <c r="E720" s="101"/>
      <c r="F720" s="102" t="s">
        <v>48</v>
      </c>
      <c r="G720" s="102" t="s">
        <v>48</v>
      </c>
      <c r="H720" s="352"/>
    </row>
    <row r="721" spans="1:7" ht="12.75">
      <c r="A721" s="100"/>
      <c r="B721" s="100"/>
      <c r="C721" s="172" t="s">
        <v>48</v>
      </c>
      <c r="D721" s="100" t="s">
        <v>48</v>
      </c>
      <c r="E721" s="101"/>
      <c r="F721" s="102" t="s">
        <v>48</v>
      </c>
      <c r="G721" s="102" t="s">
        <v>48</v>
      </c>
    </row>
    <row r="722" spans="1:7" ht="12.75">
      <c r="A722" s="441" t="s">
        <v>117</v>
      </c>
      <c r="B722" s="442" t="s">
        <v>117</v>
      </c>
      <c r="C722" s="442"/>
      <c r="D722" s="442"/>
      <c r="E722" s="442"/>
      <c r="F722" s="443"/>
      <c r="G722" s="103">
        <v>0</v>
      </c>
    </row>
    <row r="723" spans="1:7" ht="13.5" thickBot="1">
      <c r="A723" s="104"/>
      <c r="B723" s="105"/>
      <c r="C723" s="175"/>
      <c r="D723" s="112"/>
      <c r="E723" s="113"/>
      <c r="F723" s="342"/>
      <c r="G723" s="114"/>
    </row>
    <row r="724" spans="1:7" ht="13.5" thickBot="1">
      <c r="A724" s="444" t="s">
        <v>21</v>
      </c>
      <c r="B724" s="445"/>
      <c r="C724" s="445"/>
      <c r="D724" s="445"/>
      <c r="E724" s="445"/>
      <c r="F724" s="446"/>
      <c r="G724" s="115">
        <f>G710+G716+G722</f>
        <v>0</v>
      </c>
    </row>
    <row r="727" spans="1:7" ht="12.75">
      <c r="A727" s="331" t="s">
        <v>0</v>
      </c>
      <c r="B727" s="199" t="s">
        <v>12</v>
      </c>
      <c r="C727" s="447" t="s">
        <v>1</v>
      </c>
      <c r="D727" s="447"/>
      <c r="E727" s="447"/>
      <c r="F727" s="447"/>
      <c r="G727" s="94" t="s">
        <v>2</v>
      </c>
    </row>
    <row r="728" spans="1:7" ht="45.75" customHeight="1">
      <c r="A728" s="316" t="s">
        <v>471</v>
      </c>
      <c r="B728" s="95" t="s">
        <v>477</v>
      </c>
      <c r="C728" s="448" t="s">
        <v>470</v>
      </c>
      <c r="D728" s="449"/>
      <c r="E728" s="449"/>
      <c r="F728" s="195">
        <f>G747</f>
        <v>0</v>
      </c>
      <c r="G728" s="96" t="s">
        <v>254</v>
      </c>
    </row>
    <row r="729" spans="1:7" ht="12.75">
      <c r="A729" s="438" t="s">
        <v>113</v>
      </c>
      <c r="B729" s="439"/>
      <c r="C729" s="439"/>
      <c r="D729" s="439"/>
      <c r="E729" s="439"/>
      <c r="F729" s="439"/>
      <c r="G729" s="440"/>
    </row>
    <row r="730" spans="1:7" ht="12.75">
      <c r="A730" s="97" t="s">
        <v>46</v>
      </c>
      <c r="B730" s="97" t="s">
        <v>0</v>
      </c>
      <c r="C730" s="171" t="s">
        <v>28</v>
      </c>
      <c r="D730" s="97" t="s">
        <v>4</v>
      </c>
      <c r="E730" s="98" t="s">
        <v>114</v>
      </c>
      <c r="F730" s="99" t="s">
        <v>115</v>
      </c>
      <c r="G730" s="99" t="s">
        <v>116</v>
      </c>
    </row>
    <row r="731" spans="1:7" ht="36">
      <c r="A731" s="100" t="s">
        <v>55</v>
      </c>
      <c r="B731" s="100">
        <v>96555</v>
      </c>
      <c r="C731" s="172" t="s">
        <v>70</v>
      </c>
      <c r="D731" s="100" t="s">
        <v>35</v>
      </c>
      <c r="E731" s="101"/>
      <c r="F731" s="102"/>
      <c r="G731" s="102"/>
    </row>
    <row r="732" spans="1:7" ht="12.75">
      <c r="A732" s="100"/>
      <c r="B732" s="136"/>
      <c r="C732" s="172" t="s">
        <v>48</v>
      </c>
      <c r="D732" s="100" t="s">
        <v>48</v>
      </c>
      <c r="E732" s="101"/>
      <c r="F732" s="102" t="s">
        <v>48</v>
      </c>
      <c r="G732" s="102" t="s">
        <v>48</v>
      </c>
    </row>
    <row r="733" spans="1:7" ht="12.75">
      <c r="A733" s="441" t="s">
        <v>117</v>
      </c>
      <c r="B733" s="442"/>
      <c r="C733" s="442"/>
      <c r="D733" s="442"/>
      <c r="E733" s="442"/>
      <c r="F733" s="443"/>
      <c r="G733" s="103">
        <f>SUM(G731:G732)</f>
        <v>0</v>
      </c>
    </row>
    <row r="734" spans="1:7" ht="12.75">
      <c r="A734" s="104"/>
      <c r="B734" s="105"/>
      <c r="C734" s="173"/>
      <c r="D734" s="106"/>
      <c r="E734" s="107"/>
      <c r="F734" s="108"/>
      <c r="G734" s="109"/>
    </row>
    <row r="735" spans="1:7" ht="12.75">
      <c r="A735" s="438" t="s">
        <v>118</v>
      </c>
      <c r="B735" s="439"/>
      <c r="C735" s="439"/>
      <c r="D735" s="439"/>
      <c r="E735" s="439"/>
      <c r="F735" s="439"/>
      <c r="G735" s="440"/>
    </row>
    <row r="736" spans="1:7" ht="12.75">
      <c r="A736" s="97" t="s">
        <v>46</v>
      </c>
      <c r="B736" s="97" t="s">
        <v>0</v>
      </c>
      <c r="C736" s="171" t="s">
        <v>28</v>
      </c>
      <c r="D736" s="97" t="s">
        <v>4</v>
      </c>
      <c r="E736" s="98" t="s">
        <v>114</v>
      </c>
      <c r="F736" s="99" t="s">
        <v>115</v>
      </c>
      <c r="G736" s="99" t="s">
        <v>116</v>
      </c>
    </row>
    <row r="737" spans="1:7" ht="12.75">
      <c r="A737" s="100" t="s">
        <v>55</v>
      </c>
      <c r="B737" s="100">
        <v>88316</v>
      </c>
      <c r="C737" s="172" t="s">
        <v>58</v>
      </c>
      <c r="D737" s="100" t="s">
        <v>32</v>
      </c>
      <c r="E737" s="101"/>
      <c r="F737" s="102"/>
      <c r="G737" s="102"/>
    </row>
    <row r="738" spans="1:7" ht="12.75">
      <c r="A738" s="100" t="s">
        <v>55</v>
      </c>
      <c r="B738" s="100">
        <v>88309</v>
      </c>
      <c r="C738" s="172" t="s">
        <v>60</v>
      </c>
      <c r="D738" s="100" t="s">
        <v>32</v>
      </c>
      <c r="E738" s="101"/>
      <c r="F738" s="102"/>
      <c r="G738" s="102"/>
    </row>
    <row r="739" spans="1:7" ht="12.75">
      <c r="A739" s="441" t="s">
        <v>117</v>
      </c>
      <c r="B739" s="442"/>
      <c r="C739" s="442"/>
      <c r="D739" s="442"/>
      <c r="E739" s="442"/>
      <c r="F739" s="443"/>
      <c r="G739" s="103">
        <f>SUM(G737:G738)</f>
        <v>0</v>
      </c>
    </row>
    <row r="740" spans="1:7" ht="12.75">
      <c r="A740" s="104"/>
      <c r="B740" s="105"/>
      <c r="C740" s="174"/>
      <c r="D740" s="105"/>
      <c r="E740" s="110"/>
      <c r="F740" s="111"/>
      <c r="G740" s="109"/>
    </row>
    <row r="741" spans="1:7" ht="12.75">
      <c r="A741" s="438" t="s">
        <v>119</v>
      </c>
      <c r="B741" s="439"/>
      <c r="C741" s="439"/>
      <c r="D741" s="439"/>
      <c r="E741" s="439"/>
      <c r="F741" s="439"/>
      <c r="G741" s="440"/>
    </row>
    <row r="742" spans="1:7" ht="12.75">
      <c r="A742" s="97" t="s">
        <v>46</v>
      </c>
      <c r="B742" s="97" t="s">
        <v>0</v>
      </c>
      <c r="C742" s="171" t="s">
        <v>28</v>
      </c>
      <c r="D742" s="97" t="s">
        <v>4</v>
      </c>
      <c r="E742" s="98" t="s">
        <v>114</v>
      </c>
      <c r="F742" s="99" t="s">
        <v>115</v>
      </c>
      <c r="G742" s="99" t="s">
        <v>116</v>
      </c>
    </row>
    <row r="743" spans="1:7" ht="12.75">
      <c r="A743" s="100"/>
      <c r="B743" s="100"/>
      <c r="C743" s="172" t="s">
        <v>48</v>
      </c>
      <c r="D743" s="100" t="s">
        <v>48</v>
      </c>
      <c r="E743" s="101"/>
      <c r="F743" s="102" t="s">
        <v>48</v>
      </c>
      <c r="G743" s="102" t="s">
        <v>48</v>
      </c>
    </row>
    <row r="744" spans="1:7" ht="12.75">
      <c r="A744" s="100"/>
      <c r="B744" s="100"/>
      <c r="C744" s="172" t="s">
        <v>48</v>
      </c>
      <c r="D744" s="100" t="s">
        <v>48</v>
      </c>
      <c r="E744" s="101"/>
      <c r="F744" s="102" t="s">
        <v>48</v>
      </c>
      <c r="G744" s="102" t="s">
        <v>48</v>
      </c>
    </row>
    <row r="745" spans="1:7" ht="12.75">
      <c r="A745" s="441" t="s">
        <v>117</v>
      </c>
      <c r="B745" s="442" t="s">
        <v>117</v>
      </c>
      <c r="C745" s="442"/>
      <c r="D745" s="442"/>
      <c r="E745" s="442"/>
      <c r="F745" s="443"/>
      <c r="G745" s="103">
        <v>0</v>
      </c>
    </row>
    <row r="746" spans="1:7" ht="13.5" thickBot="1">
      <c r="A746" s="104"/>
      <c r="B746" s="105"/>
      <c r="C746" s="175"/>
      <c r="D746" s="112"/>
      <c r="E746" s="113"/>
      <c r="F746" s="342"/>
      <c r="G746" s="114"/>
    </row>
    <row r="747" spans="1:7" ht="13.5" thickBot="1">
      <c r="A747" s="444" t="s">
        <v>21</v>
      </c>
      <c r="B747" s="445"/>
      <c r="C747" s="445"/>
      <c r="D747" s="445"/>
      <c r="E747" s="445"/>
      <c r="F747" s="446"/>
      <c r="G747" s="115">
        <f>G733+G739+G745</f>
        <v>0</v>
      </c>
    </row>
    <row r="750" spans="1:7" ht="12.75">
      <c r="A750" s="326" t="s">
        <v>0</v>
      </c>
      <c r="B750" s="199" t="s">
        <v>12</v>
      </c>
      <c r="C750" s="447" t="s">
        <v>1</v>
      </c>
      <c r="D750" s="447"/>
      <c r="E750" s="447"/>
      <c r="F750" s="447"/>
      <c r="G750" s="94" t="s">
        <v>2</v>
      </c>
    </row>
    <row r="751" spans="1:7" ht="45.75" customHeight="1">
      <c r="A751" s="316" t="s">
        <v>437</v>
      </c>
      <c r="B751" s="95" t="s">
        <v>435</v>
      </c>
      <c r="C751" s="448" t="s">
        <v>436</v>
      </c>
      <c r="D751" s="449"/>
      <c r="E751" s="449"/>
      <c r="F751" s="195">
        <f>G770</f>
        <v>0</v>
      </c>
      <c r="G751" s="96" t="s">
        <v>254</v>
      </c>
    </row>
    <row r="752" spans="1:7" ht="12.75">
      <c r="A752" s="450" t="s">
        <v>113</v>
      </c>
      <c r="B752" s="451"/>
      <c r="C752" s="451"/>
      <c r="D752" s="451"/>
      <c r="E752" s="451"/>
      <c r="F752" s="451"/>
      <c r="G752" s="452"/>
    </row>
    <row r="753" spans="1:7" ht="12.75">
      <c r="A753" s="97" t="s">
        <v>46</v>
      </c>
      <c r="B753" s="97" t="s">
        <v>0</v>
      </c>
      <c r="C753" s="171" t="s">
        <v>28</v>
      </c>
      <c r="D753" s="97" t="s">
        <v>4</v>
      </c>
      <c r="E753" s="98" t="s">
        <v>114</v>
      </c>
      <c r="F753" s="99" t="s">
        <v>115</v>
      </c>
      <c r="G753" s="99" t="s">
        <v>116</v>
      </c>
    </row>
    <row r="754" spans="1:7" ht="24">
      <c r="A754" s="100" t="s">
        <v>360</v>
      </c>
      <c r="B754" s="100">
        <v>43684</v>
      </c>
      <c r="C754" s="172" t="s">
        <v>438</v>
      </c>
      <c r="D754" s="100" t="s">
        <v>4</v>
      </c>
      <c r="E754" s="101"/>
      <c r="F754" s="346"/>
      <c r="G754" s="102"/>
    </row>
    <row r="755" spans="1:7" ht="12.75">
      <c r="A755" s="100"/>
      <c r="B755" s="100"/>
      <c r="C755" s="172" t="s">
        <v>48</v>
      </c>
      <c r="D755" s="100" t="s">
        <v>48</v>
      </c>
      <c r="E755" s="101"/>
      <c r="F755" s="102" t="s">
        <v>48</v>
      </c>
      <c r="G755" s="102" t="s">
        <v>48</v>
      </c>
    </row>
    <row r="756" spans="1:7" ht="12.75">
      <c r="A756" s="441" t="s">
        <v>117</v>
      </c>
      <c r="B756" s="442"/>
      <c r="C756" s="442"/>
      <c r="D756" s="442"/>
      <c r="E756" s="442"/>
      <c r="F756" s="443"/>
      <c r="G756" s="103">
        <f>SUM(G754:G755)</f>
        <v>0</v>
      </c>
    </row>
    <row r="757" spans="1:7" ht="12.75">
      <c r="A757" s="104"/>
      <c r="B757" s="105"/>
      <c r="C757" s="173"/>
      <c r="D757" s="106"/>
      <c r="E757" s="107"/>
      <c r="F757" s="108"/>
      <c r="G757" s="109"/>
    </row>
    <row r="758" spans="1:7" ht="12.75">
      <c r="A758" s="438" t="s">
        <v>118</v>
      </c>
      <c r="B758" s="439"/>
      <c r="C758" s="439"/>
      <c r="D758" s="439"/>
      <c r="E758" s="439"/>
      <c r="F758" s="439"/>
      <c r="G758" s="440"/>
    </row>
    <row r="759" spans="1:7" ht="12.75">
      <c r="A759" s="97" t="s">
        <v>46</v>
      </c>
      <c r="B759" s="97" t="s">
        <v>0</v>
      </c>
      <c r="C759" s="171" t="s">
        <v>28</v>
      </c>
      <c r="D759" s="97" t="s">
        <v>4</v>
      </c>
      <c r="E759" s="98" t="s">
        <v>114</v>
      </c>
      <c r="F759" s="99" t="s">
        <v>115</v>
      </c>
      <c r="G759" s="99" t="s">
        <v>116</v>
      </c>
    </row>
    <row r="760" spans="1:7" ht="24">
      <c r="A760" s="100" t="s">
        <v>55</v>
      </c>
      <c r="B760" s="100">
        <v>88267</v>
      </c>
      <c r="C760" s="172" t="s">
        <v>93</v>
      </c>
      <c r="D760" s="100" t="s">
        <v>32</v>
      </c>
      <c r="E760" s="101"/>
      <c r="F760" s="102"/>
      <c r="G760" s="102"/>
    </row>
    <row r="761" spans="1:7" ht="12.75">
      <c r="A761" s="100"/>
      <c r="B761" s="100"/>
      <c r="C761" s="172" t="s">
        <v>48</v>
      </c>
      <c r="D761" s="100" t="s">
        <v>48</v>
      </c>
      <c r="E761" s="101"/>
      <c r="F761" s="102" t="s">
        <v>48</v>
      </c>
      <c r="G761" s="102" t="s">
        <v>48</v>
      </c>
    </row>
    <row r="762" spans="1:7" ht="12.75">
      <c r="A762" s="441" t="s">
        <v>117</v>
      </c>
      <c r="B762" s="442"/>
      <c r="C762" s="442"/>
      <c r="D762" s="442"/>
      <c r="E762" s="442"/>
      <c r="F762" s="443"/>
      <c r="G762" s="103">
        <f>SUM(G760:G761)</f>
        <v>0</v>
      </c>
    </row>
    <row r="763" spans="1:7" ht="12.75">
      <c r="A763" s="104"/>
      <c r="B763" s="105"/>
      <c r="C763" s="174"/>
      <c r="D763" s="105"/>
      <c r="E763" s="110"/>
      <c r="F763" s="111"/>
      <c r="G763" s="109"/>
    </row>
    <row r="764" spans="1:7" ht="12.75">
      <c r="A764" s="438" t="s">
        <v>119</v>
      </c>
      <c r="B764" s="439"/>
      <c r="C764" s="439"/>
      <c r="D764" s="439"/>
      <c r="E764" s="439"/>
      <c r="F764" s="439"/>
      <c r="G764" s="440"/>
    </row>
    <row r="765" spans="1:7" ht="12.75">
      <c r="A765" s="97" t="s">
        <v>46</v>
      </c>
      <c r="B765" s="97" t="s">
        <v>0</v>
      </c>
      <c r="C765" s="171" t="s">
        <v>28</v>
      </c>
      <c r="D765" s="97" t="s">
        <v>4</v>
      </c>
      <c r="E765" s="98" t="s">
        <v>114</v>
      </c>
      <c r="F765" s="99" t="s">
        <v>115</v>
      </c>
      <c r="G765" s="99" t="s">
        <v>116</v>
      </c>
    </row>
    <row r="766" spans="1:7" ht="12.75">
      <c r="A766" s="100"/>
      <c r="B766" s="100"/>
      <c r="C766" s="172" t="s">
        <v>48</v>
      </c>
      <c r="D766" s="100" t="s">
        <v>48</v>
      </c>
      <c r="E766" s="101"/>
      <c r="F766" s="102" t="s">
        <v>48</v>
      </c>
      <c r="G766" s="102" t="s">
        <v>48</v>
      </c>
    </row>
    <row r="767" spans="1:7" ht="12.75">
      <c r="A767" s="100"/>
      <c r="B767" s="100"/>
      <c r="C767" s="172" t="s">
        <v>48</v>
      </c>
      <c r="D767" s="100" t="s">
        <v>48</v>
      </c>
      <c r="E767" s="101"/>
      <c r="F767" s="102" t="s">
        <v>48</v>
      </c>
      <c r="G767" s="102" t="s">
        <v>48</v>
      </c>
    </row>
    <row r="768" spans="1:7" ht="12.75">
      <c r="A768" s="441" t="s">
        <v>117</v>
      </c>
      <c r="B768" s="442" t="s">
        <v>117</v>
      </c>
      <c r="C768" s="442"/>
      <c r="D768" s="442"/>
      <c r="E768" s="442"/>
      <c r="F768" s="443"/>
      <c r="G768" s="103">
        <v>0</v>
      </c>
    </row>
    <row r="769" spans="1:7" ht="13.5" thickBot="1">
      <c r="A769" s="104"/>
      <c r="B769" s="105"/>
      <c r="C769" s="175"/>
      <c r="D769" s="112"/>
      <c r="E769" s="113"/>
      <c r="F769" s="342"/>
      <c r="G769" s="114"/>
    </row>
    <row r="770" spans="1:7" ht="13.5" thickBot="1">
      <c r="A770" s="444" t="s">
        <v>21</v>
      </c>
      <c r="B770" s="445"/>
      <c r="C770" s="445"/>
      <c r="D770" s="445"/>
      <c r="E770" s="445"/>
      <c r="F770" s="446"/>
      <c r="G770" s="115">
        <f>G756+G762+G768</f>
        <v>0</v>
      </c>
    </row>
    <row r="773" spans="1:7" ht="12.75">
      <c r="A773" s="310" t="s">
        <v>0</v>
      </c>
      <c r="B773" s="199" t="s">
        <v>12</v>
      </c>
      <c r="C773" s="447" t="s">
        <v>1</v>
      </c>
      <c r="D773" s="447"/>
      <c r="E773" s="447"/>
      <c r="F773" s="447"/>
      <c r="G773" s="94" t="s">
        <v>2</v>
      </c>
    </row>
    <row r="774" spans="1:7" ht="45.75" customHeight="1">
      <c r="A774" s="316" t="s">
        <v>301</v>
      </c>
      <c r="B774" s="95" t="s">
        <v>416</v>
      </c>
      <c r="C774" s="448" t="s">
        <v>394</v>
      </c>
      <c r="D774" s="449"/>
      <c r="E774" s="449"/>
      <c r="F774" s="195">
        <f>G794</f>
        <v>0</v>
      </c>
      <c r="G774" s="96" t="s">
        <v>56</v>
      </c>
    </row>
    <row r="775" spans="1:7" ht="12.75">
      <c r="A775" s="450" t="s">
        <v>113</v>
      </c>
      <c r="B775" s="451"/>
      <c r="C775" s="451"/>
      <c r="D775" s="451"/>
      <c r="E775" s="451"/>
      <c r="F775" s="451"/>
      <c r="G775" s="452"/>
    </row>
    <row r="776" spans="1:7" ht="12.75">
      <c r="A776" s="97" t="s">
        <v>46</v>
      </c>
      <c r="B776" s="97" t="s">
        <v>0</v>
      </c>
      <c r="C776" s="171" t="s">
        <v>28</v>
      </c>
      <c r="D776" s="97" t="s">
        <v>4</v>
      </c>
      <c r="E776" s="98" t="s">
        <v>114</v>
      </c>
      <c r="F776" s="99" t="s">
        <v>115</v>
      </c>
      <c r="G776" s="99" t="s">
        <v>116</v>
      </c>
    </row>
    <row r="777" spans="1:7" ht="12.75">
      <c r="A777" s="100" t="s">
        <v>360</v>
      </c>
      <c r="B777" s="100">
        <v>14025</v>
      </c>
      <c r="C777" s="172" t="s">
        <v>361</v>
      </c>
      <c r="D777" s="100" t="s">
        <v>4</v>
      </c>
      <c r="E777" s="101"/>
      <c r="F777" s="346"/>
      <c r="G777" s="102"/>
    </row>
    <row r="778" spans="1:7" ht="12.75">
      <c r="A778" s="100"/>
      <c r="B778" s="100"/>
      <c r="C778" s="172" t="s">
        <v>48</v>
      </c>
      <c r="D778" s="100" t="s">
        <v>48</v>
      </c>
      <c r="E778" s="101"/>
      <c r="F778" s="102" t="s">
        <v>48</v>
      </c>
      <c r="G778" s="102" t="s">
        <v>48</v>
      </c>
    </row>
    <row r="779" spans="1:7" ht="12.75">
      <c r="A779" s="441" t="s">
        <v>117</v>
      </c>
      <c r="B779" s="442"/>
      <c r="C779" s="442"/>
      <c r="D779" s="442"/>
      <c r="E779" s="442"/>
      <c r="F779" s="443"/>
      <c r="G779" s="103">
        <f>SUM(G777:G778)</f>
        <v>0</v>
      </c>
    </row>
    <row r="780" spans="1:7" ht="12.75">
      <c r="A780" s="104"/>
      <c r="B780" s="105"/>
      <c r="C780" s="173"/>
      <c r="D780" s="106"/>
      <c r="E780" s="107"/>
      <c r="F780" s="108"/>
      <c r="G780" s="109"/>
    </row>
    <row r="781" spans="1:7" ht="12.75">
      <c r="A781" s="438" t="s">
        <v>118</v>
      </c>
      <c r="B781" s="439"/>
      <c r="C781" s="439"/>
      <c r="D781" s="439"/>
      <c r="E781" s="439"/>
      <c r="F781" s="439"/>
      <c r="G781" s="440"/>
    </row>
    <row r="782" spans="1:7" ht="12.75">
      <c r="A782" s="97" t="s">
        <v>46</v>
      </c>
      <c r="B782" s="97" t="s">
        <v>0</v>
      </c>
      <c r="C782" s="171" t="s">
        <v>28</v>
      </c>
      <c r="D782" s="97" t="s">
        <v>4</v>
      </c>
      <c r="E782" s="98" t="s">
        <v>114</v>
      </c>
      <c r="F782" s="99" t="s">
        <v>115</v>
      </c>
      <c r="G782" s="99" t="s">
        <v>116</v>
      </c>
    </row>
    <row r="783" spans="1:7" ht="24">
      <c r="A783" s="100" t="s">
        <v>55</v>
      </c>
      <c r="B783" s="100">
        <v>90768</v>
      </c>
      <c r="C783" s="172" t="s">
        <v>96</v>
      </c>
      <c r="D783" s="100" t="s">
        <v>32</v>
      </c>
      <c r="E783" s="101"/>
      <c r="F783" s="102"/>
      <c r="G783" s="102"/>
    </row>
    <row r="784" spans="1:7" ht="24">
      <c r="A784" s="100" t="s">
        <v>55</v>
      </c>
      <c r="B784" s="100">
        <v>90775</v>
      </c>
      <c r="C784" s="172" t="s">
        <v>97</v>
      </c>
      <c r="D784" s="100" t="s">
        <v>32</v>
      </c>
      <c r="E784" s="101"/>
      <c r="F784" s="102"/>
      <c r="G784" s="102"/>
    </row>
    <row r="785" spans="1:7" ht="24">
      <c r="A785" s="100" t="s">
        <v>55</v>
      </c>
      <c r="B785" s="100">
        <v>100533</v>
      </c>
      <c r="C785" s="172" t="s">
        <v>200</v>
      </c>
      <c r="D785" s="100" t="s">
        <v>32</v>
      </c>
      <c r="E785" s="101"/>
      <c r="F785" s="102"/>
      <c r="G785" s="102"/>
    </row>
    <row r="786" spans="1:7" ht="12.75">
      <c r="A786" s="441" t="s">
        <v>117</v>
      </c>
      <c r="B786" s="442"/>
      <c r="C786" s="442"/>
      <c r="D786" s="442"/>
      <c r="E786" s="442"/>
      <c r="F786" s="443"/>
      <c r="G786" s="103">
        <f>SUM(G783:G785)</f>
        <v>0</v>
      </c>
    </row>
    <row r="787" spans="1:7" ht="12.75">
      <c r="A787" s="104"/>
      <c r="B787" s="105"/>
      <c r="C787" s="174"/>
      <c r="D787" s="105"/>
      <c r="E787" s="110"/>
      <c r="F787" s="111"/>
      <c r="G787" s="109"/>
    </row>
    <row r="788" spans="1:7" ht="12.75">
      <c r="A788" s="438" t="s">
        <v>119</v>
      </c>
      <c r="B788" s="439"/>
      <c r="C788" s="439"/>
      <c r="D788" s="439"/>
      <c r="E788" s="439"/>
      <c r="F788" s="439"/>
      <c r="G788" s="440"/>
    </row>
    <row r="789" spans="1:7" ht="12.75">
      <c r="A789" s="97" t="s">
        <v>46</v>
      </c>
      <c r="B789" s="97" t="s">
        <v>0</v>
      </c>
      <c r="C789" s="171" t="s">
        <v>28</v>
      </c>
      <c r="D789" s="97" t="s">
        <v>4</v>
      </c>
      <c r="E789" s="98" t="s">
        <v>114</v>
      </c>
      <c r="F789" s="99" t="s">
        <v>115</v>
      </c>
      <c r="G789" s="99" t="s">
        <v>116</v>
      </c>
    </row>
    <row r="790" spans="1:7" ht="12.75">
      <c r="A790" s="100"/>
      <c r="B790" s="100"/>
      <c r="C790" s="172" t="s">
        <v>48</v>
      </c>
      <c r="D790" s="100" t="s">
        <v>48</v>
      </c>
      <c r="E790" s="101"/>
      <c r="F790" s="102" t="s">
        <v>48</v>
      </c>
      <c r="G790" s="102" t="s">
        <v>48</v>
      </c>
    </row>
    <row r="791" spans="1:7" ht="12.75">
      <c r="A791" s="100"/>
      <c r="B791" s="100"/>
      <c r="C791" s="172" t="s">
        <v>48</v>
      </c>
      <c r="D791" s="100" t="s">
        <v>48</v>
      </c>
      <c r="E791" s="101"/>
      <c r="F791" s="102" t="s">
        <v>48</v>
      </c>
      <c r="G791" s="102" t="s">
        <v>48</v>
      </c>
    </row>
    <row r="792" spans="1:7" ht="12.75">
      <c r="A792" s="441" t="s">
        <v>117</v>
      </c>
      <c r="B792" s="442" t="s">
        <v>117</v>
      </c>
      <c r="C792" s="442"/>
      <c r="D792" s="442"/>
      <c r="E792" s="442"/>
      <c r="F792" s="443"/>
      <c r="G792" s="103">
        <v>0</v>
      </c>
    </row>
    <row r="793" spans="1:7" ht="13.5" thickBot="1">
      <c r="A793" s="104"/>
      <c r="B793" s="105"/>
      <c r="C793" s="175"/>
      <c r="D793" s="112"/>
      <c r="E793" s="113"/>
      <c r="F793" s="342"/>
      <c r="G793" s="114"/>
    </row>
    <row r="794" spans="1:7" ht="13.5" thickBot="1">
      <c r="A794" s="444" t="s">
        <v>21</v>
      </c>
      <c r="B794" s="445"/>
      <c r="C794" s="445"/>
      <c r="D794" s="445"/>
      <c r="E794" s="445"/>
      <c r="F794" s="446"/>
      <c r="G794" s="115">
        <f>G779+G786+G792</f>
        <v>0</v>
      </c>
    </row>
  </sheetData>
  <sheetProtection/>
  <mergeCells count="325">
    <mergeCell ref="B17:C17"/>
    <mergeCell ref="D17:E17"/>
    <mergeCell ref="F17:G17"/>
    <mergeCell ref="A741:G741"/>
    <mergeCell ref="A745:F745"/>
    <mergeCell ref="A747:F747"/>
    <mergeCell ref="A733:F733"/>
    <mergeCell ref="A735:G735"/>
    <mergeCell ref="A739:F739"/>
    <mergeCell ref="A346:F346"/>
    <mergeCell ref="B15:C15"/>
    <mergeCell ref="D15:E15"/>
    <mergeCell ref="F15:G15"/>
    <mergeCell ref="C727:F727"/>
    <mergeCell ref="C728:E728"/>
    <mergeCell ref="A729:G729"/>
    <mergeCell ref="A334:F334"/>
    <mergeCell ref="A336:G336"/>
    <mergeCell ref="A340:F340"/>
    <mergeCell ref="A342:G342"/>
    <mergeCell ref="A382:G382"/>
    <mergeCell ref="A37:G37"/>
    <mergeCell ref="A41:F41"/>
    <mergeCell ref="A43:F43"/>
    <mergeCell ref="C328:F328"/>
    <mergeCell ref="C329:E329"/>
    <mergeCell ref="A330:G330"/>
    <mergeCell ref="A26:F26"/>
    <mergeCell ref="A28:G28"/>
    <mergeCell ref="A35:F35"/>
    <mergeCell ref="A215:G215"/>
    <mergeCell ref="A348:F348"/>
    <mergeCell ref="A380:F380"/>
    <mergeCell ref="A371:F371"/>
    <mergeCell ref="C374:F374"/>
    <mergeCell ref="C375:E375"/>
    <mergeCell ref="A376:G376"/>
    <mergeCell ref="A256:F256"/>
    <mergeCell ref="C259:F259"/>
    <mergeCell ref="C260:E260"/>
    <mergeCell ref="A279:F279"/>
    <mergeCell ref="A265:F265"/>
    <mergeCell ref="A764:G764"/>
    <mergeCell ref="A768:F768"/>
    <mergeCell ref="A770:F770"/>
    <mergeCell ref="C351:F351"/>
    <mergeCell ref="C352:E352"/>
    <mergeCell ref="A353:G353"/>
    <mergeCell ref="A357:F357"/>
    <mergeCell ref="A359:G359"/>
    <mergeCell ref="A394:F394"/>
    <mergeCell ref="A365:G365"/>
    <mergeCell ref="A248:F248"/>
    <mergeCell ref="A250:G250"/>
    <mergeCell ref="A254:F254"/>
    <mergeCell ref="A756:F756"/>
    <mergeCell ref="A363:F363"/>
    <mergeCell ref="A386:F386"/>
    <mergeCell ref="A388:G388"/>
    <mergeCell ref="A392:F392"/>
    <mergeCell ref="A271:F271"/>
    <mergeCell ref="A369:F369"/>
    <mergeCell ref="A273:G273"/>
    <mergeCell ref="A277:F277"/>
    <mergeCell ref="A233:F233"/>
    <mergeCell ref="C236:F236"/>
    <mergeCell ref="C237:E237"/>
    <mergeCell ref="A238:G238"/>
    <mergeCell ref="A242:F242"/>
    <mergeCell ref="A244:G244"/>
    <mergeCell ref="A261:G261"/>
    <mergeCell ref="A267:G267"/>
    <mergeCell ref="A219:F219"/>
    <mergeCell ref="A221:G221"/>
    <mergeCell ref="A225:F225"/>
    <mergeCell ref="A227:G227"/>
    <mergeCell ref="A231:F231"/>
    <mergeCell ref="A202:F202"/>
    <mergeCell ref="A204:G204"/>
    <mergeCell ref="A208:F208"/>
    <mergeCell ref="A210:F210"/>
    <mergeCell ref="C213:F213"/>
    <mergeCell ref="C214:E214"/>
    <mergeCell ref="A164:F164"/>
    <mergeCell ref="C190:F190"/>
    <mergeCell ref="A187:F187"/>
    <mergeCell ref="A192:G192"/>
    <mergeCell ref="A196:F196"/>
    <mergeCell ref="A198:G198"/>
    <mergeCell ref="C191:E191"/>
    <mergeCell ref="A169:G169"/>
    <mergeCell ref="A173:F173"/>
    <mergeCell ref="A175:G175"/>
    <mergeCell ref="A788:G788"/>
    <mergeCell ref="A792:F792"/>
    <mergeCell ref="A794:F794"/>
    <mergeCell ref="C773:F773"/>
    <mergeCell ref="C774:E774"/>
    <mergeCell ref="A775:G775"/>
    <mergeCell ref="A779:F779"/>
    <mergeCell ref="A688:G688"/>
    <mergeCell ref="A692:F692"/>
    <mergeCell ref="A694:G694"/>
    <mergeCell ref="A698:F698"/>
    <mergeCell ref="A700:F700"/>
    <mergeCell ref="A786:F786"/>
    <mergeCell ref="A781:G781"/>
    <mergeCell ref="C750:F750"/>
    <mergeCell ref="C751:E751"/>
    <mergeCell ref="A752:G752"/>
    <mergeCell ref="A758:G758"/>
    <mergeCell ref="A762:F762"/>
    <mergeCell ref="A659:G659"/>
    <mergeCell ref="A663:F663"/>
    <mergeCell ref="A665:G665"/>
    <mergeCell ref="A682:G682"/>
    <mergeCell ref="A675:F675"/>
    <mergeCell ref="A677:F677"/>
    <mergeCell ref="C680:F680"/>
    <mergeCell ref="C681:E681"/>
    <mergeCell ref="A669:F669"/>
    <mergeCell ref="A671:G671"/>
    <mergeCell ref="A567:F567"/>
    <mergeCell ref="A569:G569"/>
    <mergeCell ref="A573:F573"/>
    <mergeCell ref="A596:F596"/>
    <mergeCell ref="A598:G598"/>
    <mergeCell ref="A602:F602"/>
    <mergeCell ref="A581:F581"/>
    <mergeCell ref="C584:F584"/>
    <mergeCell ref="A552:G552"/>
    <mergeCell ref="A556:F556"/>
    <mergeCell ref="A558:F558"/>
    <mergeCell ref="C561:F561"/>
    <mergeCell ref="C562:E562"/>
    <mergeCell ref="A563:G563"/>
    <mergeCell ref="A527:F527"/>
    <mergeCell ref="A529:G529"/>
    <mergeCell ref="A533:F533"/>
    <mergeCell ref="A544:F544"/>
    <mergeCell ref="A546:G546"/>
    <mergeCell ref="A550:F550"/>
    <mergeCell ref="A535:F535"/>
    <mergeCell ref="C538:F538"/>
    <mergeCell ref="C539:E539"/>
    <mergeCell ref="A540:G540"/>
    <mergeCell ref="A512:F512"/>
    <mergeCell ref="C515:F515"/>
    <mergeCell ref="C516:E516"/>
    <mergeCell ref="A517:G517"/>
    <mergeCell ref="A521:F521"/>
    <mergeCell ref="A523:G523"/>
    <mergeCell ref="A492:G492"/>
    <mergeCell ref="A497:F497"/>
    <mergeCell ref="A499:G499"/>
    <mergeCell ref="A504:F504"/>
    <mergeCell ref="A506:G506"/>
    <mergeCell ref="A510:F510"/>
    <mergeCell ref="A479:F479"/>
    <mergeCell ref="A481:G481"/>
    <mergeCell ref="A485:F485"/>
    <mergeCell ref="A487:F487"/>
    <mergeCell ref="C490:F490"/>
    <mergeCell ref="C491:E491"/>
    <mergeCell ref="A456:F456"/>
    <mergeCell ref="A458:G458"/>
    <mergeCell ref="A462:F462"/>
    <mergeCell ref="A469:G469"/>
    <mergeCell ref="A473:F473"/>
    <mergeCell ref="A475:G475"/>
    <mergeCell ref="A464:F464"/>
    <mergeCell ref="C467:F467"/>
    <mergeCell ref="C468:E468"/>
    <mergeCell ref="A440:F440"/>
    <mergeCell ref="C443:F443"/>
    <mergeCell ref="C444:E444"/>
    <mergeCell ref="A445:G445"/>
    <mergeCell ref="A450:F450"/>
    <mergeCell ref="A452:G452"/>
    <mergeCell ref="A417:F417"/>
    <mergeCell ref="C420:F420"/>
    <mergeCell ref="C421:E421"/>
    <mergeCell ref="A432:F432"/>
    <mergeCell ref="A434:G434"/>
    <mergeCell ref="A438:F438"/>
    <mergeCell ref="A428:G428"/>
    <mergeCell ref="A426:F426"/>
    <mergeCell ref="A422:G422"/>
    <mergeCell ref="C397:F397"/>
    <mergeCell ref="C398:E398"/>
    <mergeCell ref="A409:F409"/>
    <mergeCell ref="A411:G411"/>
    <mergeCell ref="A415:F415"/>
    <mergeCell ref="A399:G399"/>
    <mergeCell ref="A403:F403"/>
    <mergeCell ref="A405:G405"/>
    <mergeCell ref="A179:F179"/>
    <mergeCell ref="A181:G181"/>
    <mergeCell ref="A185:F185"/>
    <mergeCell ref="C167:F167"/>
    <mergeCell ref="C168:E168"/>
    <mergeCell ref="C144:F144"/>
    <mergeCell ref="C145:E145"/>
    <mergeCell ref="A146:G146"/>
    <mergeCell ref="A150:F150"/>
    <mergeCell ref="A152:G152"/>
    <mergeCell ref="A158:G158"/>
    <mergeCell ref="A162:F162"/>
    <mergeCell ref="C95:F95"/>
    <mergeCell ref="C96:E96"/>
    <mergeCell ref="A133:F133"/>
    <mergeCell ref="A135:G135"/>
    <mergeCell ref="A139:F139"/>
    <mergeCell ref="A141:F141"/>
    <mergeCell ref="A686:F686"/>
    <mergeCell ref="C585:E585"/>
    <mergeCell ref="A586:G586"/>
    <mergeCell ref="A590:F590"/>
    <mergeCell ref="A592:G592"/>
    <mergeCell ref="A575:G575"/>
    <mergeCell ref="A579:F579"/>
    <mergeCell ref="A640:F640"/>
    <mergeCell ref="A642:G642"/>
    <mergeCell ref="A646:F646"/>
    <mergeCell ref="A652:F652"/>
    <mergeCell ref="A97:G97"/>
    <mergeCell ref="A101:F101"/>
    <mergeCell ref="A103:G103"/>
    <mergeCell ref="A115:F115"/>
    <mergeCell ref="C118:F118"/>
    <mergeCell ref="C119:E119"/>
    <mergeCell ref="A107:F107"/>
    <mergeCell ref="A109:G109"/>
    <mergeCell ref="A113:F113"/>
    <mergeCell ref="C632:E632"/>
    <mergeCell ref="A633:G633"/>
    <mergeCell ref="A604:F604"/>
    <mergeCell ref="C631:F631"/>
    <mergeCell ref="A648:G648"/>
    <mergeCell ref="A81:F81"/>
    <mergeCell ref="A83:G83"/>
    <mergeCell ref="A90:F90"/>
    <mergeCell ref="A92:F92"/>
    <mergeCell ref="A156:F156"/>
    <mergeCell ref="F16:G16"/>
    <mergeCell ref="A120:G120"/>
    <mergeCell ref="A127:F127"/>
    <mergeCell ref="A129:G129"/>
    <mergeCell ref="A58:F58"/>
    <mergeCell ref="D16:E16"/>
    <mergeCell ref="C70:E70"/>
    <mergeCell ref="C20:F20"/>
    <mergeCell ref="C21:E21"/>
    <mergeCell ref="A22:G22"/>
    <mergeCell ref="B2:C2"/>
    <mergeCell ref="A7:G7"/>
    <mergeCell ref="A11:G11"/>
    <mergeCell ref="F12:G12"/>
    <mergeCell ref="D13:E13"/>
    <mergeCell ref="C46:F46"/>
    <mergeCell ref="D12:E12"/>
    <mergeCell ref="B12:C12"/>
    <mergeCell ref="B13:C13"/>
    <mergeCell ref="F13:G13"/>
    <mergeCell ref="B3:C3"/>
    <mergeCell ref="B4:C4"/>
    <mergeCell ref="B5:C5"/>
    <mergeCell ref="A8:G8"/>
    <mergeCell ref="A64:F64"/>
    <mergeCell ref="A60:G60"/>
    <mergeCell ref="D14:E14"/>
    <mergeCell ref="F14:G14"/>
    <mergeCell ref="B14:C14"/>
    <mergeCell ref="B16:C16"/>
    <mergeCell ref="A77:G77"/>
    <mergeCell ref="C47:E47"/>
    <mergeCell ref="A48:G48"/>
    <mergeCell ref="A52:F52"/>
    <mergeCell ref="A75:F75"/>
    <mergeCell ref="A66:F66"/>
    <mergeCell ref="A71:G71"/>
    <mergeCell ref="C69:F69"/>
    <mergeCell ref="A54:G54"/>
    <mergeCell ref="C282:F282"/>
    <mergeCell ref="C283:E283"/>
    <mergeCell ref="A284:G284"/>
    <mergeCell ref="A288:F288"/>
    <mergeCell ref="A290:G290"/>
    <mergeCell ref="A294:F294"/>
    <mergeCell ref="A296:G296"/>
    <mergeCell ref="A300:F300"/>
    <mergeCell ref="A302:F302"/>
    <mergeCell ref="C305:F305"/>
    <mergeCell ref="C306:E306"/>
    <mergeCell ref="A307:G307"/>
    <mergeCell ref="C608:F608"/>
    <mergeCell ref="C609:E609"/>
    <mergeCell ref="A610:G610"/>
    <mergeCell ref="A614:F614"/>
    <mergeCell ref="A311:F311"/>
    <mergeCell ref="A313:G313"/>
    <mergeCell ref="A317:F317"/>
    <mergeCell ref="A319:G319"/>
    <mergeCell ref="A323:F323"/>
    <mergeCell ref="A325:F325"/>
    <mergeCell ref="A712:G712"/>
    <mergeCell ref="A716:F716"/>
    <mergeCell ref="A718:G718"/>
    <mergeCell ref="A722:F722"/>
    <mergeCell ref="A724:F724"/>
    <mergeCell ref="B18:C18"/>
    <mergeCell ref="D18:E18"/>
    <mergeCell ref="F18:G18"/>
    <mergeCell ref="C703:F703"/>
    <mergeCell ref="C704:E704"/>
    <mergeCell ref="A616:G616"/>
    <mergeCell ref="A620:F620"/>
    <mergeCell ref="A622:G622"/>
    <mergeCell ref="A626:F626"/>
    <mergeCell ref="A628:F628"/>
    <mergeCell ref="A710:F710"/>
    <mergeCell ref="A705:G705"/>
    <mergeCell ref="A654:F654"/>
    <mergeCell ref="C657:F657"/>
    <mergeCell ref="C658:E658"/>
  </mergeCells>
  <printOptions horizontalCentered="1"/>
  <pageMargins left="0.4724409448818898" right="0.4724409448818898" top="0.42" bottom="0.5905511811023623" header="0.31496062992125984" footer="0.31496062992125984"/>
  <pageSetup fitToHeight="0" fitToWidth="1" horizontalDpi="600" verticalDpi="600" orientation="portrait" paperSize="9" scale="66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showGridLines="0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15.28125" style="14" customWidth="1"/>
    <col min="2" max="2" width="132.140625" style="283" customWidth="1"/>
    <col min="3" max="3" width="10.57421875" style="14" customWidth="1"/>
    <col min="4" max="4" width="14.7109375" style="15" customWidth="1"/>
    <col min="5" max="5" width="22.421875" style="15" bestFit="1" customWidth="1"/>
    <col min="6" max="6" width="14.7109375" style="16" customWidth="1"/>
    <col min="7" max="7" width="7.57421875" style="12" customWidth="1"/>
    <col min="8" max="8" width="15.7109375" style="17" customWidth="1"/>
    <col min="9" max="16384" width="9.140625" style="12" customWidth="1"/>
  </cols>
  <sheetData>
    <row r="1" spans="1:8" ht="4.5" customHeight="1">
      <c r="A1" s="56"/>
      <c r="B1" s="169"/>
      <c r="C1" s="57"/>
      <c r="D1" s="164"/>
      <c r="E1" s="164"/>
      <c r="F1" s="164"/>
      <c r="G1" s="164"/>
      <c r="H1" s="165"/>
    </row>
    <row r="2" spans="1:8" ht="30" customHeight="1">
      <c r="A2" s="137" t="s">
        <v>208</v>
      </c>
      <c r="B2" s="434" t="s">
        <v>340</v>
      </c>
      <c r="C2" s="435"/>
      <c r="D2" s="436"/>
      <c r="E2" s="159"/>
      <c r="F2" s="159"/>
      <c r="G2" s="159"/>
      <c r="H2" s="160"/>
    </row>
    <row r="3" spans="1:8" ht="30" customHeight="1">
      <c r="A3" s="137" t="s">
        <v>39</v>
      </c>
      <c r="B3" s="434" t="s">
        <v>341</v>
      </c>
      <c r="C3" s="435"/>
      <c r="D3" s="436"/>
      <c r="E3"/>
      <c r="F3" s="3"/>
      <c r="G3" s="3"/>
      <c r="H3" s="59"/>
    </row>
    <row r="4" spans="1:8" ht="30" customHeight="1">
      <c r="A4" s="137" t="s">
        <v>5</v>
      </c>
      <c r="B4" s="434" t="s">
        <v>342</v>
      </c>
      <c r="C4" s="435"/>
      <c r="D4" s="436"/>
      <c r="E4" s="20"/>
      <c r="F4" s="20"/>
      <c r="G4" s="20"/>
      <c r="H4" s="30"/>
    </row>
    <row r="5" spans="1:8" ht="30" customHeight="1">
      <c r="A5" s="137" t="s">
        <v>40</v>
      </c>
      <c r="B5" s="429" t="s">
        <v>410</v>
      </c>
      <c r="C5" s="430"/>
      <c r="D5" s="431"/>
      <c r="E5" s="31"/>
      <c r="F5" s="31"/>
      <c r="G5" s="31"/>
      <c r="H5" s="32"/>
    </row>
    <row r="6" spans="1:8" ht="4.5" customHeight="1">
      <c r="A6" s="56"/>
      <c r="B6" s="169"/>
      <c r="C6" s="57"/>
      <c r="D6" s="129"/>
      <c r="E6" s="129"/>
      <c r="F6" s="129"/>
      <c r="G6" s="129"/>
      <c r="H6" s="166"/>
    </row>
    <row r="7" spans="1:8" ht="33" customHeight="1">
      <c r="A7" s="387" t="s">
        <v>309</v>
      </c>
      <c r="B7" s="388"/>
      <c r="C7" s="388"/>
      <c r="D7" s="388"/>
      <c r="E7" s="388"/>
      <c r="F7" s="388"/>
      <c r="G7" s="388"/>
      <c r="H7" s="389"/>
    </row>
    <row r="8" spans="1:8" ht="4.5" customHeight="1">
      <c r="A8" s="56"/>
      <c r="B8" s="169"/>
      <c r="C8" s="57"/>
      <c r="D8" s="57"/>
      <c r="E8" s="57"/>
      <c r="F8" s="57"/>
      <c r="G8" s="57"/>
      <c r="H8" s="58"/>
    </row>
    <row r="9" spans="1:8" ht="19.5" customHeight="1" hidden="1">
      <c r="A9" s="463" t="s">
        <v>6</v>
      </c>
      <c r="B9" s="464"/>
      <c r="C9" s="464"/>
      <c r="D9" s="464"/>
      <c r="E9" s="464"/>
      <c r="F9" s="464"/>
      <c r="G9" s="464"/>
      <c r="H9" s="465"/>
    </row>
    <row r="10" spans="1:8" ht="19.5" customHeight="1" hidden="1">
      <c r="A10" s="138" t="s">
        <v>7</v>
      </c>
      <c r="B10" s="282" t="s">
        <v>8</v>
      </c>
      <c r="C10" s="407" t="s">
        <v>9</v>
      </c>
      <c r="D10" s="407"/>
      <c r="E10" s="407" t="s">
        <v>10</v>
      </c>
      <c r="F10" s="407"/>
      <c r="G10" s="407"/>
      <c r="H10" s="407"/>
    </row>
    <row r="11" spans="1:8" ht="19.5" customHeight="1" hidden="1">
      <c r="A11" s="33" t="s">
        <v>61</v>
      </c>
      <c r="B11" s="332" t="s">
        <v>11</v>
      </c>
      <c r="C11" s="373">
        <v>44529</v>
      </c>
      <c r="D11" s="374"/>
      <c r="E11" s="375" t="s">
        <v>241</v>
      </c>
      <c r="F11" s="376"/>
      <c r="G11" s="376"/>
      <c r="H11" s="377"/>
    </row>
    <row r="12" spans="1:8" ht="19.5" customHeight="1" hidden="1">
      <c r="A12" s="272" t="s">
        <v>411</v>
      </c>
      <c r="B12" s="332" t="s">
        <v>414</v>
      </c>
      <c r="C12" s="373">
        <v>44553</v>
      </c>
      <c r="D12" s="374"/>
      <c r="E12" s="375" t="s">
        <v>241</v>
      </c>
      <c r="F12" s="376"/>
      <c r="G12" s="376"/>
      <c r="H12" s="377"/>
    </row>
    <row r="13" spans="1:8" ht="19.5" customHeight="1" hidden="1">
      <c r="A13" s="330" t="s">
        <v>440</v>
      </c>
      <c r="B13" s="332" t="s">
        <v>446</v>
      </c>
      <c r="C13" s="373">
        <v>44614</v>
      </c>
      <c r="D13" s="374"/>
      <c r="E13" s="375" t="s">
        <v>241</v>
      </c>
      <c r="F13" s="376"/>
      <c r="G13" s="376"/>
      <c r="H13" s="377"/>
    </row>
    <row r="14" spans="1:8" ht="19.5" customHeight="1" hidden="1">
      <c r="A14" s="272" t="s">
        <v>472</v>
      </c>
      <c r="B14" s="332" t="s">
        <v>446</v>
      </c>
      <c r="C14" s="373">
        <v>44624</v>
      </c>
      <c r="D14" s="374"/>
      <c r="E14" s="375" t="s">
        <v>241</v>
      </c>
      <c r="F14" s="376"/>
      <c r="G14" s="376"/>
      <c r="H14" s="377"/>
    </row>
    <row r="15" spans="1:8" ht="4.5" customHeight="1">
      <c r="A15" s="56"/>
      <c r="B15" s="169"/>
      <c r="C15" s="57"/>
      <c r="D15" s="57"/>
      <c r="E15" s="57"/>
      <c r="F15" s="57"/>
      <c r="G15" s="57"/>
      <c r="H15" s="58"/>
    </row>
    <row r="16" ht="25.5" customHeight="1">
      <c r="H16" s="246" t="s">
        <v>23</v>
      </c>
    </row>
    <row r="17" spans="1:8" ht="32.25" customHeight="1">
      <c r="A17" s="241" t="str">
        <f>'Planilha Orçamentária'!A10</f>
        <v>ITEM</v>
      </c>
      <c r="B17" s="284" t="str">
        <f>'Planilha Orçamentária'!D10</f>
        <v>DESCRIÇÃO DOS SERVIÇOS</v>
      </c>
      <c r="C17" s="241" t="str">
        <f>'Planilha Orçamentária'!E10</f>
        <v>UNIDADE</v>
      </c>
      <c r="D17" s="242" t="str">
        <f>'Planilha Orçamentária'!F10</f>
        <v>QUANTIDADE</v>
      </c>
      <c r="E17" s="242" t="str">
        <f>'Planilha Orçamentária'!J10</f>
        <v>PREÇO (COM BDI - R$)</v>
      </c>
      <c r="F17" s="243" t="s">
        <v>237</v>
      </c>
      <c r="G17" s="244"/>
      <c r="H17" s="245" t="s">
        <v>238</v>
      </c>
    </row>
    <row r="18" spans="1:8" ht="30">
      <c r="A18" s="72" t="s">
        <v>373</v>
      </c>
      <c r="B18" s="285" t="s">
        <v>369</v>
      </c>
      <c r="C18" s="73" t="s">
        <v>56</v>
      </c>
      <c r="D18" s="73">
        <v>4099.21</v>
      </c>
      <c r="E18" s="73"/>
      <c r="F18" s="74"/>
      <c r="G18" s="13"/>
      <c r="H18" s="75"/>
    </row>
    <row r="19" spans="1:8" ht="15">
      <c r="A19" s="72" t="s">
        <v>376</v>
      </c>
      <c r="B19" s="285" t="s">
        <v>377</v>
      </c>
      <c r="C19" s="73" t="s">
        <v>56</v>
      </c>
      <c r="D19" s="73">
        <v>1829.72</v>
      </c>
      <c r="E19" s="73"/>
      <c r="F19" s="74"/>
      <c r="G19" s="13"/>
      <c r="H19" s="75"/>
    </row>
    <row r="20" spans="1:8" ht="30">
      <c r="A20" s="72" t="s">
        <v>302</v>
      </c>
      <c r="B20" s="285" t="s">
        <v>121</v>
      </c>
      <c r="C20" s="73" t="s">
        <v>56</v>
      </c>
      <c r="D20" s="73">
        <v>889.06</v>
      </c>
      <c r="E20" s="73"/>
      <c r="F20" s="74"/>
      <c r="G20" s="13"/>
      <c r="H20" s="75"/>
    </row>
    <row r="21" spans="1:8" ht="15">
      <c r="A21" s="72" t="s">
        <v>311</v>
      </c>
      <c r="B21" s="285" t="s">
        <v>384</v>
      </c>
      <c r="C21" s="73" t="s">
        <v>259</v>
      </c>
      <c r="D21" s="73">
        <v>1515.81</v>
      </c>
      <c r="E21" s="73"/>
      <c r="F21" s="74"/>
      <c r="G21" s="13"/>
      <c r="H21" s="75"/>
    </row>
    <row r="22" spans="1:8" ht="15">
      <c r="A22" s="72" t="s">
        <v>19</v>
      </c>
      <c r="B22" s="285" t="s">
        <v>351</v>
      </c>
      <c r="C22" s="73" t="s">
        <v>56</v>
      </c>
      <c r="D22" s="73">
        <v>1947.88</v>
      </c>
      <c r="E22" s="73"/>
      <c r="F22" s="74"/>
      <c r="G22" s="13"/>
      <c r="H22" s="75"/>
    </row>
    <row r="23" spans="1:8" ht="30">
      <c r="A23" s="72" t="s">
        <v>368</v>
      </c>
      <c r="B23" s="285" t="s">
        <v>367</v>
      </c>
      <c r="C23" s="73" t="s">
        <v>56</v>
      </c>
      <c r="D23" s="73">
        <v>579.71</v>
      </c>
      <c r="E23" s="73"/>
      <c r="F23" s="74"/>
      <c r="G23" s="13"/>
      <c r="H23" s="75"/>
    </row>
    <row r="24" spans="1:8" ht="30">
      <c r="A24" s="72" t="s">
        <v>365</v>
      </c>
      <c r="B24" s="285" t="s">
        <v>372</v>
      </c>
      <c r="C24" s="73" t="s">
        <v>56</v>
      </c>
      <c r="D24" s="73">
        <v>415.46</v>
      </c>
      <c r="E24" s="73"/>
      <c r="F24" s="74"/>
      <c r="G24" s="13"/>
      <c r="H24" s="75"/>
    </row>
    <row r="25" spans="1:8" ht="15">
      <c r="A25" s="72" t="s">
        <v>252</v>
      </c>
      <c r="B25" s="285" t="s">
        <v>199</v>
      </c>
      <c r="C25" s="73" t="s">
        <v>251</v>
      </c>
      <c r="D25" s="73">
        <v>8</v>
      </c>
      <c r="E25" s="73"/>
      <c r="F25" s="74"/>
      <c r="G25" s="13"/>
      <c r="H25" s="75"/>
    </row>
    <row r="26" spans="1:8" ht="15">
      <c r="A26" s="72" t="s">
        <v>207</v>
      </c>
      <c r="B26" s="285" t="s">
        <v>381</v>
      </c>
      <c r="C26" s="73" t="s">
        <v>56</v>
      </c>
      <c r="D26" s="73">
        <v>6508.64</v>
      </c>
      <c r="E26" s="73"/>
      <c r="F26" s="74"/>
      <c r="G26" s="13"/>
      <c r="H26" s="75"/>
    </row>
    <row r="27" spans="1:8" ht="30">
      <c r="A27" s="72" t="s">
        <v>281</v>
      </c>
      <c r="B27" s="285" t="s">
        <v>379</v>
      </c>
      <c r="C27" s="73" t="s">
        <v>56</v>
      </c>
      <c r="D27" s="73">
        <v>436.14</v>
      </c>
      <c r="E27" s="73"/>
      <c r="F27" s="74"/>
      <c r="G27" s="13"/>
      <c r="H27" s="75"/>
    </row>
    <row r="28" spans="1:8" ht="15">
      <c r="A28" s="72" t="s">
        <v>486</v>
      </c>
      <c r="B28" s="204" t="s">
        <v>488</v>
      </c>
      <c r="C28" s="205" t="s">
        <v>56</v>
      </c>
      <c r="D28" s="206">
        <v>500</v>
      </c>
      <c r="E28" s="73"/>
      <c r="F28" s="74"/>
      <c r="G28" s="13"/>
      <c r="H28" s="75"/>
    </row>
    <row r="29" spans="1:8" ht="30">
      <c r="A29" s="72" t="s">
        <v>188</v>
      </c>
      <c r="B29" s="285" t="s">
        <v>269</v>
      </c>
      <c r="C29" s="73" t="s">
        <v>56</v>
      </c>
      <c r="D29" s="73">
        <v>1489.97</v>
      </c>
      <c r="E29" s="73"/>
      <c r="F29" s="74"/>
      <c r="G29" s="13"/>
      <c r="H29" s="75"/>
    </row>
    <row r="30" spans="1:8" ht="15">
      <c r="A30" s="72" t="s">
        <v>285</v>
      </c>
      <c r="B30" s="285" t="s">
        <v>380</v>
      </c>
      <c r="C30" s="73" t="s">
        <v>56</v>
      </c>
      <c r="D30" s="73">
        <v>457.91</v>
      </c>
      <c r="E30" s="73"/>
      <c r="F30" s="74"/>
      <c r="G30" s="13"/>
      <c r="H30" s="75"/>
    </row>
    <row r="31" spans="1:8" ht="15">
      <c r="A31" s="72" t="s">
        <v>271</v>
      </c>
      <c r="B31" s="285" t="s">
        <v>95</v>
      </c>
      <c r="C31" s="73" t="s">
        <v>251</v>
      </c>
      <c r="D31" s="73">
        <v>8</v>
      </c>
      <c r="E31" s="73"/>
      <c r="F31" s="74"/>
      <c r="G31" s="13"/>
      <c r="H31" s="75"/>
    </row>
    <row r="32" spans="1:8" ht="15">
      <c r="A32" s="72" t="s">
        <v>265</v>
      </c>
      <c r="B32" s="285" t="s">
        <v>190</v>
      </c>
      <c r="C32" s="73" t="s">
        <v>56</v>
      </c>
      <c r="D32" s="73">
        <v>8480.61</v>
      </c>
      <c r="E32" s="73"/>
      <c r="F32" s="74"/>
      <c r="G32" s="13"/>
      <c r="H32" s="75"/>
    </row>
    <row r="33" spans="1:8" ht="15">
      <c r="A33" s="72" t="s">
        <v>463</v>
      </c>
      <c r="B33" s="285" t="s">
        <v>465</v>
      </c>
      <c r="C33" s="73" t="s">
        <v>439</v>
      </c>
      <c r="D33" s="73">
        <v>512</v>
      </c>
      <c r="E33" s="73"/>
      <c r="F33" s="74"/>
      <c r="G33" s="13"/>
      <c r="H33" s="75"/>
    </row>
    <row r="34" spans="1:8" ht="30">
      <c r="A34" s="72" t="s">
        <v>261</v>
      </c>
      <c r="B34" s="285" t="s">
        <v>270</v>
      </c>
      <c r="C34" s="73" t="s">
        <v>56</v>
      </c>
      <c r="D34" s="73">
        <v>841.82</v>
      </c>
      <c r="E34" s="73"/>
      <c r="F34" s="74"/>
      <c r="G34" s="13"/>
      <c r="H34" s="75"/>
    </row>
    <row r="35" spans="1:8" ht="15">
      <c r="A35" s="72" t="s">
        <v>249</v>
      </c>
      <c r="B35" s="285" t="s">
        <v>100</v>
      </c>
      <c r="C35" s="73" t="s">
        <v>251</v>
      </c>
      <c r="D35" s="73">
        <v>8</v>
      </c>
      <c r="E35" s="73"/>
      <c r="F35" s="74"/>
      <c r="G35" s="13"/>
      <c r="H35" s="75"/>
    </row>
    <row r="36" spans="1:8" ht="15">
      <c r="A36" s="72" t="s">
        <v>480</v>
      </c>
      <c r="B36" s="204" t="s">
        <v>482</v>
      </c>
      <c r="C36" s="205" t="s">
        <v>56</v>
      </c>
      <c r="D36" s="206">
        <v>97</v>
      </c>
      <c r="E36" s="73"/>
      <c r="F36" s="74"/>
      <c r="G36" s="13"/>
      <c r="H36" s="75"/>
    </row>
    <row r="37" spans="1:8" ht="15">
      <c r="A37" s="72" t="s">
        <v>15</v>
      </c>
      <c r="B37" s="285" t="s">
        <v>99</v>
      </c>
      <c r="C37" s="73" t="s">
        <v>439</v>
      </c>
      <c r="D37" s="73">
        <v>256</v>
      </c>
      <c r="E37" s="73"/>
      <c r="F37" s="74"/>
      <c r="G37" s="13"/>
      <c r="H37" s="75"/>
    </row>
    <row r="38" spans="1:8" ht="30">
      <c r="A38" s="72" t="s">
        <v>364</v>
      </c>
      <c r="B38" s="285" t="s">
        <v>371</v>
      </c>
      <c r="C38" s="73" t="s">
        <v>56</v>
      </c>
      <c r="D38" s="73">
        <v>457.91</v>
      </c>
      <c r="E38" s="73"/>
      <c r="F38" s="74"/>
      <c r="G38" s="13"/>
      <c r="H38" s="75"/>
    </row>
    <row r="39" spans="1:8" ht="30">
      <c r="A39" s="72" t="s">
        <v>26</v>
      </c>
      <c r="B39" s="285" t="s">
        <v>73</v>
      </c>
      <c r="C39" s="73" t="s">
        <v>259</v>
      </c>
      <c r="D39" s="73">
        <v>712</v>
      </c>
      <c r="E39" s="73"/>
      <c r="F39" s="74"/>
      <c r="G39" s="13"/>
      <c r="H39" s="75"/>
    </row>
    <row r="40" spans="1:8" ht="15">
      <c r="A40" s="72" t="s">
        <v>418</v>
      </c>
      <c r="B40" s="285" t="s">
        <v>190</v>
      </c>
      <c r="C40" s="73" t="s">
        <v>56</v>
      </c>
      <c r="D40" s="73">
        <v>6626.8</v>
      </c>
      <c r="E40" s="73"/>
      <c r="F40" s="74"/>
      <c r="G40" s="13"/>
      <c r="H40" s="75"/>
    </row>
    <row r="41" spans="1:8" ht="15">
      <c r="A41" s="72" t="s">
        <v>284</v>
      </c>
      <c r="B41" s="285" t="s">
        <v>378</v>
      </c>
      <c r="C41" s="73" t="s">
        <v>56</v>
      </c>
      <c r="D41" s="73">
        <v>318.74</v>
      </c>
      <c r="E41" s="73"/>
      <c r="F41" s="74"/>
      <c r="G41" s="13"/>
      <c r="H41" s="75"/>
    </row>
    <row r="42" spans="1:8" ht="15">
      <c r="A42" s="72" t="s">
        <v>374</v>
      </c>
      <c r="B42" s="285" t="s">
        <v>375</v>
      </c>
      <c r="C42" s="73" t="s">
        <v>56</v>
      </c>
      <c r="D42" s="73">
        <v>262.02</v>
      </c>
      <c r="E42" s="73"/>
      <c r="F42" s="74"/>
      <c r="G42" s="13"/>
      <c r="H42" s="75"/>
    </row>
    <row r="43" spans="1:8" ht="30">
      <c r="A43" s="72" t="s">
        <v>273</v>
      </c>
      <c r="B43" s="285" t="s">
        <v>324</v>
      </c>
      <c r="C43" s="73" t="s">
        <v>257</v>
      </c>
      <c r="D43" s="73">
        <v>900</v>
      </c>
      <c r="E43" s="73"/>
      <c r="F43" s="74"/>
      <c r="G43" s="13"/>
      <c r="H43" s="75"/>
    </row>
    <row r="44" spans="1:8" ht="15">
      <c r="A44" s="72" t="s">
        <v>295</v>
      </c>
      <c r="B44" s="285" t="s">
        <v>383</v>
      </c>
      <c r="C44" s="73" t="s">
        <v>259</v>
      </c>
      <c r="D44" s="73">
        <v>646.12</v>
      </c>
      <c r="E44" s="73"/>
      <c r="F44" s="74"/>
      <c r="G44" s="13"/>
      <c r="H44" s="75"/>
    </row>
    <row r="45" spans="1:8" ht="15">
      <c r="A45" s="72" t="s">
        <v>460</v>
      </c>
      <c r="B45" s="285" t="s">
        <v>462</v>
      </c>
      <c r="C45" s="73" t="s">
        <v>259</v>
      </c>
      <c r="D45" s="73">
        <v>1488</v>
      </c>
      <c r="E45" s="73"/>
      <c r="F45" s="74"/>
      <c r="G45" s="13"/>
      <c r="H45" s="75"/>
    </row>
    <row r="46" spans="1:8" ht="15">
      <c r="A46" s="72" t="s">
        <v>453</v>
      </c>
      <c r="B46" s="285" t="s">
        <v>443</v>
      </c>
      <c r="C46" s="73" t="s">
        <v>260</v>
      </c>
      <c r="D46" s="73">
        <v>256.84</v>
      </c>
      <c r="E46" s="73"/>
      <c r="F46" s="74"/>
      <c r="G46" s="13"/>
      <c r="H46" s="75"/>
    </row>
    <row r="47" spans="1:8" ht="15">
      <c r="A47" s="72" t="s">
        <v>286</v>
      </c>
      <c r="B47" s="285" t="s">
        <v>382</v>
      </c>
      <c r="C47" s="73" t="s">
        <v>56</v>
      </c>
      <c r="D47" s="73">
        <v>262.02</v>
      </c>
      <c r="E47" s="347"/>
      <c r="F47" s="74"/>
      <c r="G47" s="13"/>
      <c r="H47" s="75"/>
    </row>
    <row r="48" spans="1:8" ht="15">
      <c r="A48" s="72" t="s">
        <v>253</v>
      </c>
      <c r="B48" s="285" t="s">
        <v>327</v>
      </c>
      <c r="C48" s="73" t="s">
        <v>251</v>
      </c>
      <c r="D48" s="73">
        <v>8</v>
      </c>
      <c r="E48" s="73"/>
      <c r="F48" s="74"/>
      <c r="G48" s="13"/>
      <c r="H48" s="75"/>
    </row>
    <row r="49" spans="1:8" ht="15">
      <c r="A49" s="72" t="s">
        <v>27</v>
      </c>
      <c r="B49" s="285" t="s">
        <v>325</v>
      </c>
      <c r="C49" s="73" t="s">
        <v>251</v>
      </c>
      <c r="D49" s="73">
        <v>8</v>
      </c>
      <c r="E49" s="73"/>
      <c r="F49" s="74"/>
      <c r="G49" s="13"/>
      <c r="H49" s="75"/>
    </row>
    <row r="50" spans="1:8" ht="15">
      <c r="A50" s="72" t="s">
        <v>274</v>
      </c>
      <c r="B50" s="285" t="s">
        <v>89</v>
      </c>
      <c r="C50" s="73" t="s">
        <v>259</v>
      </c>
      <c r="D50" s="73">
        <v>450</v>
      </c>
      <c r="E50" s="73"/>
      <c r="F50" s="74"/>
      <c r="G50" s="13"/>
      <c r="H50" s="75"/>
    </row>
    <row r="51" spans="1:8" ht="30">
      <c r="A51" s="72" t="s">
        <v>312</v>
      </c>
      <c r="B51" s="285" t="s">
        <v>313</v>
      </c>
      <c r="C51" s="73" t="s">
        <v>259</v>
      </c>
      <c r="D51" s="73">
        <v>69.68</v>
      </c>
      <c r="E51" s="73"/>
      <c r="F51" s="74"/>
      <c r="G51" s="13"/>
      <c r="H51" s="75"/>
    </row>
    <row r="52" spans="1:8" ht="15">
      <c r="A52" s="72" t="s">
        <v>404</v>
      </c>
      <c r="B52" s="285" t="s">
        <v>405</v>
      </c>
      <c r="C52" s="73" t="s">
        <v>56</v>
      </c>
      <c r="D52" s="73">
        <v>118</v>
      </c>
      <c r="E52" s="73"/>
      <c r="F52" s="74"/>
      <c r="G52" s="13"/>
      <c r="H52" s="75"/>
    </row>
    <row r="53" spans="1:8" ht="15">
      <c r="A53" s="72" t="s">
        <v>280</v>
      </c>
      <c r="B53" s="285" t="s">
        <v>370</v>
      </c>
      <c r="C53" s="73" t="s">
        <v>56</v>
      </c>
      <c r="D53" s="73">
        <v>122.42</v>
      </c>
      <c r="E53" s="73"/>
      <c r="F53" s="74"/>
      <c r="G53" s="13"/>
      <c r="H53" s="75"/>
    </row>
    <row r="54" spans="1:8" ht="15">
      <c r="A54" s="72" t="s">
        <v>456</v>
      </c>
      <c r="B54" s="285" t="s">
        <v>459</v>
      </c>
      <c r="C54" s="73" t="s">
        <v>56</v>
      </c>
      <c r="D54" s="73">
        <v>19.9</v>
      </c>
      <c r="E54" s="73"/>
      <c r="F54" s="74"/>
      <c r="G54" s="13"/>
      <c r="H54" s="75"/>
    </row>
    <row r="55" spans="1:8" ht="30">
      <c r="A55" s="72" t="s">
        <v>432</v>
      </c>
      <c r="B55" s="285" t="s">
        <v>79</v>
      </c>
      <c r="C55" s="73" t="s">
        <v>254</v>
      </c>
      <c r="D55" s="73">
        <v>36</v>
      </c>
      <c r="E55" s="73"/>
      <c r="F55" s="74"/>
      <c r="G55" s="13"/>
      <c r="H55" s="75"/>
    </row>
    <row r="56" spans="1:8" ht="30">
      <c r="A56" s="72" t="s">
        <v>282</v>
      </c>
      <c r="B56" s="285" t="s">
        <v>266</v>
      </c>
      <c r="C56" s="73" t="s">
        <v>56</v>
      </c>
      <c r="D56" s="73">
        <v>617.67</v>
      </c>
      <c r="E56" s="73"/>
      <c r="F56" s="74"/>
      <c r="G56" s="13"/>
      <c r="H56" s="75"/>
    </row>
    <row r="57" spans="1:8" ht="15">
      <c r="A57" s="72" t="s">
        <v>45</v>
      </c>
      <c r="B57" s="285" t="s">
        <v>326</v>
      </c>
      <c r="C57" s="73" t="s">
        <v>251</v>
      </c>
      <c r="D57" s="73">
        <v>8</v>
      </c>
      <c r="E57" s="73"/>
      <c r="F57" s="74"/>
      <c r="G57" s="13"/>
      <c r="H57" s="75"/>
    </row>
    <row r="58" spans="1:8" ht="30">
      <c r="A58" s="72" t="s">
        <v>275</v>
      </c>
      <c r="B58" s="285" t="s">
        <v>88</v>
      </c>
      <c r="C58" s="73" t="s">
        <v>259</v>
      </c>
      <c r="D58" s="73">
        <v>152</v>
      </c>
      <c r="E58" s="73"/>
      <c r="F58" s="74"/>
      <c r="G58" s="13"/>
      <c r="H58" s="75"/>
    </row>
    <row r="59" spans="1:8" ht="15">
      <c r="A59" s="72" t="s">
        <v>276</v>
      </c>
      <c r="B59" s="285" t="s">
        <v>349</v>
      </c>
      <c r="C59" s="73" t="s">
        <v>251</v>
      </c>
      <c r="D59" s="73">
        <v>6</v>
      </c>
      <c r="E59" s="73"/>
      <c r="F59" s="74"/>
      <c r="G59" s="13"/>
      <c r="H59" s="75"/>
    </row>
    <row r="60" spans="1:8" ht="15">
      <c r="A60" s="72" t="s">
        <v>454</v>
      </c>
      <c r="B60" s="285" t="s">
        <v>455</v>
      </c>
      <c r="C60" s="73" t="s">
        <v>439</v>
      </c>
      <c r="D60" s="73">
        <v>32</v>
      </c>
      <c r="E60" s="73"/>
      <c r="F60" s="74"/>
      <c r="G60" s="13"/>
      <c r="H60" s="75"/>
    </row>
    <row r="61" spans="1:8" ht="15">
      <c r="A61" s="72" t="s">
        <v>422</v>
      </c>
      <c r="B61" s="285" t="s">
        <v>75</v>
      </c>
      <c r="C61" s="73" t="s">
        <v>259</v>
      </c>
      <c r="D61" s="73">
        <v>92</v>
      </c>
      <c r="E61" s="73"/>
      <c r="F61" s="74"/>
      <c r="G61" s="13"/>
      <c r="H61" s="75"/>
    </row>
    <row r="62" spans="1:8" ht="30">
      <c r="A62" s="72" t="s">
        <v>434</v>
      </c>
      <c r="B62" s="285" t="s">
        <v>76</v>
      </c>
      <c r="C62" s="73" t="s">
        <v>254</v>
      </c>
      <c r="D62" s="73">
        <v>171</v>
      </c>
      <c r="E62" s="73"/>
      <c r="F62" s="74"/>
      <c r="G62" s="13"/>
      <c r="H62" s="75"/>
    </row>
    <row r="63" spans="1:8" ht="30">
      <c r="A63" s="72" t="s">
        <v>279</v>
      </c>
      <c r="B63" s="285" t="s">
        <v>362</v>
      </c>
      <c r="C63" s="73" t="s">
        <v>56</v>
      </c>
      <c r="D63" s="73">
        <v>63.03</v>
      </c>
      <c r="E63" s="73"/>
      <c r="F63" s="74"/>
      <c r="G63" s="13"/>
      <c r="H63" s="75"/>
    </row>
    <row r="64" spans="1:8" ht="30">
      <c r="A64" s="72" t="s">
        <v>421</v>
      </c>
      <c r="B64" s="285" t="s">
        <v>74</v>
      </c>
      <c r="C64" s="73" t="s">
        <v>259</v>
      </c>
      <c r="D64" s="73">
        <v>134</v>
      </c>
      <c r="E64" s="73"/>
      <c r="F64" s="74"/>
      <c r="G64" s="13"/>
      <c r="H64" s="75"/>
    </row>
    <row r="65" spans="1:8" ht="15">
      <c r="A65" s="72" t="s">
        <v>255</v>
      </c>
      <c r="B65" s="285" t="s">
        <v>345</v>
      </c>
      <c r="C65" s="73" t="s">
        <v>254</v>
      </c>
      <c r="D65" s="73">
        <v>3</v>
      </c>
      <c r="E65" s="73"/>
      <c r="F65" s="74"/>
      <c r="G65" s="13"/>
      <c r="H65" s="75"/>
    </row>
    <row r="66" spans="1:8" ht="15">
      <c r="A66" s="72" t="s">
        <v>477</v>
      </c>
      <c r="B66" s="285" t="s">
        <v>470</v>
      </c>
      <c r="C66" s="73" t="s">
        <v>254</v>
      </c>
      <c r="D66" s="73">
        <v>120</v>
      </c>
      <c r="E66" s="73"/>
      <c r="F66" s="74"/>
      <c r="G66" s="13"/>
      <c r="H66" s="75"/>
    </row>
    <row r="67" spans="1:8" ht="15">
      <c r="A67" s="72" t="s">
        <v>435</v>
      </c>
      <c r="B67" s="285" t="s">
        <v>436</v>
      </c>
      <c r="C67" s="73" t="s">
        <v>254</v>
      </c>
      <c r="D67" s="73">
        <v>83</v>
      </c>
      <c r="E67" s="73"/>
      <c r="F67" s="74"/>
      <c r="G67" s="13"/>
      <c r="H67" s="75"/>
    </row>
    <row r="68" spans="1:8" ht="30">
      <c r="A68" s="72" t="s">
        <v>428</v>
      </c>
      <c r="B68" s="285" t="s">
        <v>82</v>
      </c>
      <c r="C68" s="73" t="s">
        <v>254</v>
      </c>
      <c r="D68" s="73">
        <v>268</v>
      </c>
      <c r="E68" s="73"/>
      <c r="F68" s="74"/>
      <c r="G68" s="13"/>
      <c r="H68" s="75"/>
    </row>
    <row r="69" spans="1:8" ht="30">
      <c r="A69" s="72" t="s">
        <v>431</v>
      </c>
      <c r="B69" s="285" t="s">
        <v>77</v>
      </c>
      <c r="C69" s="73" t="s">
        <v>254</v>
      </c>
      <c r="D69" s="73">
        <v>41</v>
      </c>
      <c r="E69" s="73"/>
      <c r="F69" s="74"/>
      <c r="G69" s="13"/>
      <c r="H69" s="75"/>
    </row>
    <row r="70" spans="1:8" ht="15">
      <c r="A70" s="72" t="s">
        <v>416</v>
      </c>
      <c r="B70" s="285" t="s">
        <v>394</v>
      </c>
      <c r="C70" s="73" t="s">
        <v>56</v>
      </c>
      <c r="D70" s="73">
        <v>6626.8</v>
      </c>
      <c r="E70" s="73"/>
      <c r="F70" s="74"/>
      <c r="G70" s="13"/>
      <c r="H70" s="75"/>
    </row>
    <row r="71" spans="1:8" ht="15">
      <c r="A71" s="72" t="s">
        <v>258</v>
      </c>
      <c r="B71" s="285" t="s">
        <v>347</v>
      </c>
      <c r="C71" s="73" t="s">
        <v>254</v>
      </c>
      <c r="D71" s="73">
        <v>3</v>
      </c>
      <c r="E71" s="73"/>
      <c r="F71" s="74"/>
      <c r="G71" s="13"/>
      <c r="H71" s="75"/>
    </row>
    <row r="72" spans="1:8" ht="30">
      <c r="A72" s="72" t="s">
        <v>424</v>
      </c>
      <c r="B72" s="285" t="s">
        <v>80</v>
      </c>
      <c r="C72" s="73" t="s">
        <v>254</v>
      </c>
      <c r="D72" s="73">
        <v>139</v>
      </c>
      <c r="E72" s="73"/>
      <c r="F72" s="74"/>
      <c r="G72" s="13"/>
      <c r="H72" s="75"/>
    </row>
    <row r="73" spans="1:8" ht="15">
      <c r="A73" s="72" t="s">
        <v>402</v>
      </c>
      <c r="B73" s="285" t="s">
        <v>400</v>
      </c>
      <c r="C73" s="73" t="s">
        <v>260</v>
      </c>
      <c r="D73" s="73">
        <v>26.9</v>
      </c>
      <c r="E73" s="73"/>
      <c r="F73" s="74"/>
      <c r="G73" s="13"/>
      <c r="H73" s="75"/>
    </row>
    <row r="74" spans="1:8" ht="15">
      <c r="A74" s="72" t="s">
        <v>272</v>
      </c>
      <c r="B74" s="285" t="s">
        <v>348</v>
      </c>
      <c r="C74" s="73" t="s">
        <v>56</v>
      </c>
      <c r="D74" s="73">
        <v>6</v>
      </c>
      <c r="E74" s="73"/>
      <c r="F74" s="74"/>
      <c r="G74" s="13"/>
      <c r="H74" s="75"/>
    </row>
    <row r="75" spans="1:8" ht="30">
      <c r="A75" s="72" t="s">
        <v>426</v>
      </c>
      <c r="B75" s="285" t="s">
        <v>81</v>
      </c>
      <c r="C75" s="73" t="s">
        <v>254</v>
      </c>
      <c r="D75" s="73">
        <v>109</v>
      </c>
      <c r="E75" s="73"/>
      <c r="F75" s="74"/>
      <c r="G75" s="13"/>
      <c r="H75" s="75"/>
    </row>
    <row r="76" spans="1:8" ht="15">
      <c r="A76" s="72" t="s">
        <v>355</v>
      </c>
      <c r="B76" s="285" t="s">
        <v>458</v>
      </c>
      <c r="C76" s="73" t="s">
        <v>259</v>
      </c>
      <c r="D76" s="73">
        <v>38</v>
      </c>
      <c r="E76" s="73"/>
      <c r="F76" s="74"/>
      <c r="G76" s="13"/>
      <c r="H76" s="75"/>
    </row>
    <row r="77" spans="1:8" ht="30">
      <c r="A77" s="72" t="s">
        <v>430</v>
      </c>
      <c r="B77" s="285" t="s">
        <v>83</v>
      </c>
      <c r="C77" s="73" t="s">
        <v>254</v>
      </c>
      <c r="D77" s="73">
        <v>61</v>
      </c>
      <c r="E77" s="73"/>
      <c r="F77" s="74"/>
      <c r="G77" s="13"/>
      <c r="H77" s="75"/>
    </row>
    <row r="78" spans="1:8" ht="15">
      <c r="A78" s="72" t="s">
        <v>297</v>
      </c>
      <c r="B78" s="285" t="s">
        <v>397</v>
      </c>
      <c r="C78" s="73" t="s">
        <v>254</v>
      </c>
      <c r="D78" s="73">
        <v>10</v>
      </c>
      <c r="E78" s="73"/>
      <c r="F78" s="74"/>
      <c r="G78" s="13"/>
      <c r="H78" s="75"/>
    </row>
    <row r="79" spans="1:8" ht="15">
      <c r="A79" s="72" t="s">
        <v>469</v>
      </c>
      <c r="B79" s="204" t="s">
        <v>479</v>
      </c>
      <c r="C79" s="205" t="s">
        <v>56</v>
      </c>
      <c r="D79" s="206">
        <v>50</v>
      </c>
      <c r="E79" s="73"/>
      <c r="F79" s="74"/>
      <c r="G79" s="13"/>
      <c r="H79" s="75"/>
    </row>
    <row r="80" spans="1:8" ht="30">
      <c r="A80" s="72" t="s">
        <v>433</v>
      </c>
      <c r="B80" s="285" t="s">
        <v>78</v>
      </c>
      <c r="C80" s="73" t="s">
        <v>254</v>
      </c>
      <c r="D80" s="73">
        <v>8</v>
      </c>
      <c r="E80" s="73"/>
      <c r="F80" s="74"/>
      <c r="G80" s="13"/>
      <c r="H80" s="75"/>
    </row>
    <row r="81" spans="1:8" ht="30">
      <c r="A81" s="72" t="s">
        <v>429</v>
      </c>
      <c r="B81" s="285" t="s">
        <v>86</v>
      </c>
      <c r="C81" s="73" t="s">
        <v>254</v>
      </c>
      <c r="D81" s="73">
        <v>40</v>
      </c>
      <c r="E81" s="73"/>
      <c r="F81" s="74"/>
      <c r="G81" s="13"/>
      <c r="H81" s="75"/>
    </row>
    <row r="82" spans="1:8" ht="15">
      <c r="A82" s="72" t="s">
        <v>452</v>
      </c>
      <c r="B82" s="285" t="s">
        <v>466</v>
      </c>
      <c r="C82" s="73" t="s">
        <v>254</v>
      </c>
      <c r="D82" s="73">
        <v>120</v>
      </c>
      <c r="E82" s="73"/>
      <c r="F82" s="74"/>
      <c r="G82" s="13"/>
      <c r="H82" s="75"/>
    </row>
    <row r="83" spans="1:8" ht="15">
      <c r="A83" s="72" t="s">
        <v>457</v>
      </c>
      <c r="B83" s="285" t="s">
        <v>461</v>
      </c>
      <c r="C83" s="73" t="s">
        <v>56</v>
      </c>
      <c r="D83" s="73">
        <v>46.53</v>
      </c>
      <c r="E83" s="73"/>
      <c r="F83" s="74"/>
      <c r="G83" s="13"/>
      <c r="H83" s="75"/>
    </row>
    <row r="84" spans="1:8" ht="15">
      <c r="A84" s="72" t="s">
        <v>256</v>
      </c>
      <c r="B84" s="285" t="s">
        <v>346</v>
      </c>
      <c r="C84" s="73" t="s">
        <v>254</v>
      </c>
      <c r="D84" s="73">
        <v>2</v>
      </c>
      <c r="E84" s="73"/>
      <c r="F84" s="74"/>
      <c r="G84" s="13"/>
      <c r="H84" s="75"/>
    </row>
    <row r="85" spans="1:8" ht="15">
      <c r="A85" s="72" t="s">
        <v>408</v>
      </c>
      <c r="B85" s="285" t="s">
        <v>449</v>
      </c>
      <c r="C85" s="73" t="s">
        <v>56</v>
      </c>
      <c r="D85" s="73">
        <v>19.9</v>
      </c>
      <c r="E85" s="73"/>
      <c r="F85" s="74"/>
      <c r="G85" s="13"/>
      <c r="H85" s="75"/>
    </row>
    <row r="86" spans="1:8" ht="30">
      <c r="A86" s="72" t="s">
        <v>427</v>
      </c>
      <c r="B86" s="285" t="s">
        <v>85</v>
      </c>
      <c r="C86" s="73" t="s">
        <v>254</v>
      </c>
      <c r="D86" s="73">
        <v>4</v>
      </c>
      <c r="E86" s="73"/>
      <c r="F86" s="74"/>
      <c r="G86" s="13"/>
      <c r="H86" s="75"/>
    </row>
    <row r="87" spans="1:8" ht="30">
      <c r="A87" s="72" t="s">
        <v>425</v>
      </c>
      <c r="B87" s="285" t="s">
        <v>84</v>
      </c>
      <c r="C87" s="73" t="s">
        <v>254</v>
      </c>
      <c r="D87" s="73">
        <v>4</v>
      </c>
      <c r="E87" s="73"/>
      <c r="F87" s="74"/>
      <c r="G87" s="13"/>
      <c r="H87" s="75"/>
    </row>
    <row r="88" spans="1:8" ht="15">
      <c r="A88" s="72" t="s">
        <v>264</v>
      </c>
      <c r="B88" s="285" t="s">
        <v>385</v>
      </c>
      <c r="C88" s="73" t="s">
        <v>259</v>
      </c>
      <c r="D88" s="73">
        <v>69.68</v>
      </c>
      <c r="E88" s="73"/>
      <c r="F88" s="74"/>
      <c r="G88" s="13"/>
      <c r="H88" s="75"/>
    </row>
    <row r="89" spans="1:8" ht="15">
      <c r="A89" s="72" t="s">
        <v>423</v>
      </c>
      <c r="B89" s="285" t="s">
        <v>72</v>
      </c>
      <c r="C89" s="73" t="s">
        <v>259</v>
      </c>
      <c r="D89" s="73">
        <v>4</v>
      </c>
      <c r="E89" s="73"/>
      <c r="F89" s="74"/>
      <c r="G89" s="13"/>
      <c r="H89" s="75"/>
    </row>
    <row r="90" spans="1:8" ht="15">
      <c r="A90" s="72" t="s">
        <v>310</v>
      </c>
      <c r="B90" s="285" t="s">
        <v>403</v>
      </c>
      <c r="C90" s="73" t="s">
        <v>254</v>
      </c>
      <c r="D90" s="73">
        <v>1</v>
      </c>
      <c r="E90" s="73"/>
      <c r="F90" s="74"/>
      <c r="G90" s="13"/>
      <c r="H90" s="75"/>
    </row>
    <row r="91" spans="1:8" ht="15">
      <c r="A91" s="72" t="s">
        <v>407</v>
      </c>
      <c r="B91" s="285" t="s">
        <v>448</v>
      </c>
      <c r="C91" s="73" t="s">
        <v>259</v>
      </c>
      <c r="D91" s="73">
        <v>38</v>
      </c>
      <c r="E91" s="73"/>
      <c r="F91" s="74"/>
      <c r="G91" s="13"/>
      <c r="H91" s="75"/>
    </row>
    <row r="92" spans="1:8" ht="15">
      <c r="A92" s="120"/>
      <c r="B92" s="286"/>
      <c r="C92" s="121"/>
      <c r="D92" s="121"/>
      <c r="E92" s="121"/>
      <c r="F92" s="122"/>
      <c r="G92" s="13"/>
      <c r="H92" s="75"/>
    </row>
    <row r="93" spans="1:8" ht="18" customHeight="1">
      <c r="A93" s="460" t="s">
        <v>21</v>
      </c>
      <c r="B93" s="461"/>
      <c r="C93" s="461"/>
      <c r="D93" s="462"/>
      <c r="E93" s="124"/>
      <c r="F93" s="125"/>
      <c r="G93" s="13"/>
      <c r="H93" s="75"/>
    </row>
    <row r="94" spans="1:8" ht="15">
      <c r="A94" s="120"/>
      <c r="B94" s="286"/>
      <c r="C94" s="121"/>
      <c r="D94" s="121"/>
      <c r="E94" s="121"/>
      <c r="F94" s="122"/>
      <c r="G94" s="13"/>
      <c r="H94" s="75"/>
    </row>
    <row r="95" spans="1:8" ht="15">
      <c r="A95"/>
      <c r="B95" s="287"/>
      <c r="C95"/>
      <c r="D95"/>
      <c r="E95"/>
      <c r="F95"/>
      <c r="H95" s="75"/>
    </row>
    <row r="96" spans="1:6" ht="15" hidden="1">
      <c r="A96"/>
      <c r="B96" s="288" t="s">
        <v>127</v>
      </c>
      <c r="C96" s="145"/>
      <c r="D96" s="145"/>
      <c r="E96" s="145"/>
      <c r="F96" s="145"/>
    </row>
    <row r="97" spans="1:6" ht="15" hidden="1">
      <c r="A97"/>
      <c r="B97" s="288"/>
      <c r="C97" s="145"/>
      <c r="D97" s="145"/>
      <c r="E97" s="145"/>
      <c r="F97" s="145"/>
    </row>
    <row r="98" spans="1:6" ht="15" hidden="1">
      <c r="A98"/>
      <c r="B98" s="287"/>
      <c r="C98"/>
      <c r="D98"/>
      <c r="E98"/>
      <c r="F98"/>
    </row>
    <row r="99" spans="1:6" ht="15" hidden="1">
      <c r="A99"/>
      <c r="B99" s="287"/>
      <c r="C99"/>
      <c r="D99"/>
      <c r="E99"/>
      <c r="F99"/>
    </row>
    <row r="100" spans="2:5" ht="15" hidden="1">
      <c r="B100" s="289">
        <f>'Planilha Orçamentária'!$D$119</f>
        <v>0</v>
      </c>
      <c r="C100"/>
      <c r="D100"/>
      <c r="E100"/>
    </row>
    <row r="101" spans="2:5" ht="15" hidden="1">
      <c r="B101" s="287">
        <f>'Planilha Orçamentária'!$D$120</f>
        <v>0</v>
      </c>
      <c r="C101" s="144"/>
      <c r="D101" s="144"/>
      <c r="E101" s="144"/>
    </row>
    <row r="102" ht="15">
      <c r="B102" s="287"/>
    </row>
    <row r="113" spans="3:9" ht="15">
      <c r="C113"/>
      <c r="D113"/>
      <c r="E113"/>
      <c r="F113"/>
      <c r="G113"/>
      <c r="H113"/>
      <c r="I113" s="247"/>
    </row>
    <row r="114" spans="3:8" ht="15">
      <c r="C114"/>
      <c r="D114"/>
      <c r="E114"/>
      <c r="F114"/>
      <c r="G114"/>
      <c r="H114"/>
    </row>
    <row r="115" spans="3:8" ht="15">
      <c r="C115"/>
      <c r="D115"/>
      <c r="E115"/>
      <c r="F115"/>
      <c r="G115"/>
      <c r="H115"/>
    </row>
    <row r="116" spans="3:8" ht="15">
      <c r="C116"/>
      <c r="D116"/>
      <c r="E116"/>
      <c r="F116"/>
      <c r="G116"/>
      <c r="H116"/>
    </row>
    <row r="117" spans="3:8" ht="15">
      <c r="C117"/>
      <c r="D117"/>
      <c r="E117"/>
      <c r="F117"/>
      <c r="G117"/>
      <c r="H117"/>
    </row>
    <row r="118" spans="3:8" ht="15">
      <c r="C118"/>
      <c r="D118"/>
      <c r="E118"/>
      <c r="F118"/>
      <c r="G118"/>
      <c r="H118"/>
    </row>
  </sheetData>
  <sheetProtection autoFilter="0"/>
  <autoFilter ref="A17:F87">
    <sortState ref="A18:F118">
      <sortCondition descending="1" sortBy="value" ref="E18:E118"/>
    </sortState>
  </autoFilter>
  <mergeCells count="17">
    <mergeCell ref="C12:D12"/>
    <mergeCell ref="A9:H9"/>
    <mergeCell ref="C14:D14"/>
    <mergeCell ref="E10:H10"/>
    <mergeCell ref="C13:D13"/>
    <mergeCell ref="E13:H13"/>
    <mergeCell ref="E14:H14"/>
    <mergeCell ref="B2:D2"/>
    <mergeCell ref="B3:D3"/>
    <mergeCell ref="B4:D4"/>
    <mergeCell ref="B5:D5"/>
    <mergeCell ref="A93:D93"/>
    <mergeCell ref="E11:H11"/>
    <mergeCell ref="E12:H12"/>
    <mergeCell ref="A7:H7"/>
    <mergeCell ref="C10:D10"/>
    <mergeCell ref="C11:D11"/>
  </mergeCells>
  <conditionalFormatting sqref="H92:H95">
    <cfRule type="colorScale" priority="34" dxfId="3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8:H91">
    <cfRule type="colorScale" priority="245" dxfId="3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6692913385826772" right="0.6692913385826772" top="0.61" bottom="0.42" header="0.31496062992125984" footer="0.31496062992125984"/>
  <pageSetup fitToHeight="0" fitToWidth="1" horizontalDpi="600" verticalDpi="600" orientation="landscape" paperSize="9" scale="56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3"/>
  <sheetViews>
    <sheetView showGridLines="0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15.8515625" style="27" customWidth="1"/>
    <col min="2" max="2" width="60.00390625" style="21" customWidth="1"/>
    <col min="3" max="10" width="13.421875" style="28" customWidth="1"/>
    <col min="11" max="11" width="16.140625" style="29" customWidth="1"/>
    <col min="12" max="16384" width="9.140625" style="21" customWidth="1"/>
  </cols>
  <sheetData>
    <row r="1" spans="1:11" ht="4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30" customHeight="1">
      <c r="A2" s="140" t="s">
        <v>208</v>
      </c>
      <c r="B2" s="466" t="s">
        <v>340</v>
      </c>
      <c r="C2" s="467"/>
      <c r="D2" s="271" t="s">
        <v>218</v>
      </c>
      <c r="E2" s="469" t="s">
        <v>219</v>
      </c>
      <c r="F2" s="470"/>
      <c r="G2" s="294"/>
      <c r="H2" s="307"/>
      <c r="I2" s="307"/>
      <c r="J2" s="290"/>
      <c r="K2" s="63"/>
    </row>
    <row r="3" spans="1:11" ht="30" customHeight="1">
      <c r="A3" s="141" t="s">
        <v>39</v>
      </c>
      <c r="B3" s="466" t="s">
        <v>341</v>
      </c>
      <c r="C3" s="467"/>
      <c r="D3" s="270" t="s">
        <v>247</v>
      </c>
      <c r="E3" s="209" t="s">
        <v>202</v>
      </c>
      <c r="F3" s="196"/>
      <c r="G3" s="295"/>
      <c r="H3" s="143"/>
      <c r="I3" s="143"/>
      <c r="J3" s="291"/>
      <c r="K3" s="64"/>
    </row>
    <row r="4" spans="1:11" ht="30" customHeight="1">
      <c r="A4" s="142" t="s">
        <v>5</v>
      </c>
      <c r="B4" s="466" t="s">
        <v>342</v>
      </c>
      <c r="C4" s="467"/>
      <c r="D4" s="425" t="s">
        <v>215</v>
      </c>
      <c r="E4" s="425" t="s">
        <v>220</v>
      </c>
      <c r="F4" s="474">
        <v>0.22226164190779008</v>
      </c>
      <c r="G4" s="296"/>
      <c r="H4" s="26"/>
      <c r="I4" s="26"/>
      <c r="J4" s="292"/>
      <c r="K4" s="64"/>
    </row>
    <row r="5" spans="1:11" ht="30" customHeight="1">
      <c r="A5" s="161" t="s">
        <v>40</v>
      </c>
      <c r="B5" s="479" t="s">
        <v>410</v>
      </c>
      <c r="C5" s="480"/>
      <c r="D5" s="426"/>
      <c r="E5" s="426"/>
      <c r="F5" s="475"/>
      <c r="G5" s="297"/>
      <c r="H5" s="308"/>
      <c r="I5" s="308"/>
      <c r="J5" s="293"/>
      <c r="K5" s="65"/>
    </row>
    <row r="6" spans="1:11" ht="4.5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33" customHeight="1">
      <c r="A7" s="471" t="s">
        <v>226</v>
      </c>
      <c r="B7" s="472"/>
      <c r="C7" s="472"/>
      <c r="D7" s="472"/>
      <c r="E7" s="472"/>
      <c r="F7" s="472"/>
      <c r="G7" s="472"/>
      <c r="H7" s="472"/>
      <c r="I7" s="472"/>
      <c r="J7" s="472"/>
      <c r="K7" s="473"/>
    </row>
    <row r="8" spans="1:11" ht="4.5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s="22" customFormat="1" ht="4.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66" ht="18" customHeight="1">
      <c r="A10" s="483" t="s">
        <v>12</v>
      </c>
      <c r="B10" s="483" t="s">
        <v>13</v>
      </c>
      <c r="C10" s="468" t="s">
        <v>339</v>
      </c>
      <c r="D10" s="468"/>
      <c r="E10" s="468"/>
      <c r="F10" s="468"/>
      <c r="G10" s="468"/>
      <c r="H10" s="468"/>
      <c r="I10" s="468"/>
      <c r="J10" s="468"/>
      <c r="K10" s="483" t="s">
        <v>234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</row>
    <row r="11" spans="1:66" ht="18" customHeight="1">
      <c r="A11" s="483"/>
      <c r="B11" s="483"/>
      <c r="C11" s="258" t="s">
        <v>231</v>
      </c>
      <c r="D11" s="258" t="s">
        <v>232</v>
      </c>
      <c r="E11" s="258" t="s">
        <v>243</v>
      </c>
      <c r="F11" s="258" t="s">
        <v>244</v>
      </c>
      <c r="G11" s="258" t="s">
        <v>245</v>
      </c>
      <c r="H11" s="258" t="s">
        <v>246</v>
      </c>
      <c r="I11" s="258" t="s">
        <v>337</v>
      </c>
      <c r="J11" s="258" t="s">
        <v>338</v>
      </c>
      <c r="K11" s="48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</row>
    <row r="12" spans="1:66" s="24" customFormat="1" ht="15" customHeight="1">
      <c r="A12" s="483"/>
      <c r="B12" s="483"/>
      <c r="C12" s="255">
        <v>30</v>
      </c>
      <c r="D12" s="255">
        <v>60</v>
      </c>
      <c r="E12" s="255">
        <v>90</v>
      </c>
      <c r="F12" s="255">
        <v>120</v>
      </c>
      <c r="G12" s="298">
        <v>150</v>
      </c>
      <c r="H12" s="298">
        <v>180</v>
      </c>
      <c r="I12" s="298">
        <v>210</v>
      </c>
      <c r="J12" s="255">
        <v>240</v>
      </c>
      <c r="K12" s="48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</row>
    <row r="13" spans="1:66" s="24" customFormat="1" ht="15" customHeight="1">
      <c r="A13" s="303"/>
      <c r="B13" s="304"/>
      <c r="C13" s="304"/>
      <c r="D13" s="304"/>
      <c r="E13" s="304"/>
      <c r="F13" s="304"/>
      <c r="G13" s="304"/>
      <c r="H13" s="304"/>
      <c r="I13" s="304"/>
      <c r="J13" s="304"/>
      <c r="K13" s="30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</row>
    <row r="14" spans="1:66" ht="15" customHeight="1">
      <c r="A14" s="66">
        <v>1</v>
      </c>
      <c r="B14" s="67" t="s">
        <v>250</v>
      </c>
      <c r="C14" s="302">
        <f>C16+C18</f>
        <v>0</v>
      </c>
      <c r="D14" s="302">
        <f aca="true" t="shared" si="0" ref="D14:J14">D16+D18</f>
        <v>0</v>
      </c>
      <c r="E14" s="302">
        <f t="shared" si="0"/>
        <v>0</v>
      </c>
      <c r="F14" s="302">
        <f t="shared" si="0"/>
        <v>0</v>
      </c>
      <c r="G14" s="302">
        <f t="shared" si="0"/>
        <v>0</v>
      </c>
      <c r="H14" s="302">
        <f t="shared" si="0"/>
        <v>0</v>
      </c>
      <c r="I14" s="302">
        <f t="shared" si="0"/>
        <v>0</v>
      </c>
      <c r="J14" s="302">
        <f t="shared" si="0"/>
        <v>0</v>
      </c>
      <c r="K14" s="306">
        <f>SUM(K15:K18)</f>
        <v>0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66" ht="15" customHeight="1">
      <c r="A15" s="299" t="s">
        <v>14</v>
      </c>
      <c r="B15" s="300" t="s">
        <v>343</v>
      </c>
      <c r="C15" s="301">
        <f aca="true" t="shared" si="1" ref="C15:J15">1/8</f>
        <v>0.125</v>
      </c>
      <c r="D15" s="301">
        <f t="shared" si="1"/>
        <v>0.125</v>
      </c>
      <c r="E15" s="301">
        <f t="shared" si="1"/>
        <v>0.125</v>
      </c>
      <c r="F15" s="301">
        <f t="shared" si="1"/>
        <v>0.125</v>
      </c>
      <c r="G15" s="301">
        <f t="shared" si="1"/>
        <v>0.125</v>
      </c>
      <c r="H15" s="301">
        <f t="shared" si="1"/>
        <v>0.125</v>
      </c>
      <c r="I15" s="301">
        <f t="shared" si="1"/>
        <v>0.125</v>
      </c>
      <c r="J15" s="301">
        <f t="shared" si="1"/>
        <v>0.125</v>
      </c>
      <c r="K15" s="478">
        <f>'Planilha Resumo'!F13</f>
        <v>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s="24" customFormat="1" ht="15" customHeight="1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477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" customHeight="1">
      <c r="A17" s="299" t="s">
        <v>24</v>
      </c>
      <c r="B17" s="300" t="s">
        <v>344</v>
      </c>
      <c r="C17" s="68">
        <v>0.16</v>
      </c>
      <c r="D17" s="68">
        <v>0.12</v>
      </c>
      <c r="E17" s="68">
        <v>0.12</v>
      </c>
      <c r="F17" s="68">
        <v>0.12</v>
      </c>
      <c r="G17" s="68">
        <v>0.12</v>
      </c>
      <c r="H17" s="68">
        <v>0.12</v>
      </c>
      <c r="I17" s="68">
        <v>0.12</v>
      </c>
      <c r="J17" s="68">
        <v>0.12</v>
      </c>
      <c r="K17" s="476">
        <f>'Planilha Resumo'!F14</f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</row>
    <row r="18" spans="1:66" s="24" customFormat="1" ht="15" customHeight="1">
      <c r="A18" s="69"/>
      <c r="B18" s="70"/>
      <c r="C18" s="71"/>
      <c r="D18" s="71"/>
      <c r="E18" s="71"/>
      <c r="F18" s="71"/>
      <c r="G18" s="71"/>
      <c r="H18" s="71"/>
      <c r="I18" s="71"/>
      <c r="J18" s="71"/>
      <c r="K18" s="477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</row>
    <row r="19" spans="1:66" s="24" customFormat="1" ht="15" customHeight="1">
      <c r="A19" s="303"/>
      <c r="B19" s="304"/>
      <c r="C19" s="304"/>
      <c r="D19" s="304"/>
      <c r="E19" s="304"/>
      <c r="F19" s="304"/>
      <c r="G19" s="304"/>
      <c r="H19" s="304"/>
      <c r="I19" s="304"/>
      <c r="J19" s="304"/>
      <c r="K19" s="30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</row>
    <row r="20" spans="1:66" s="24" customFormat="1" ht="15" customHeight="1">
      <c r="A20" s="66">
        <v>2</v>
      </c>
      <c r="B20" s="67" t="s">
        <v>201</v>
      </c>
      <c r="C20" s="302"/>
      <c r="D20" s="302"/>
      <c r="E20" s="302"/>
      <c r="F20" s="302"/>
      <c r="G20" s="302"/>
      <c r="H20" s="302"/>
      <c r="I20" s="302"/>
      <c r="J20" s="302"/>
      <c r="K20" s="306">
        <f>SUM(K21)</f>
        <v>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</row>
    <row r="21" spans="1:66" s="24" customFormat="1" ht="15" customHeight="1">
      <c r="A21" s="299" t="s">
        <v>18</v>
      </c>
      <c r="B21" s="300" t="s">
        <v>350</v>
      </c>
      <c r="C21" s="68">
        <v>0.16</v>
      </c>
      <c r="D21" s="68">
        <v>0.16</v>
      </c>
      <c r="E21" s="68">
        <v>0.14</v>
      </c>
      <c r="F21" s="68">
        <v>0.14</v>
      </c>
      <c r="G21" s="68">
        <v>0.1</v>
      </c>
      <c r="H21" s="68">
        <v>0.1</v>
      </c>
      <c r="I21" s="68">
        <v>0.1</v>
      </c>
      <c r="J21" s="68">
        <v>0.1</v>
      </c>
      <c r="K21" s="478">
        <f>'Planilha Resumo'!F17</f>
        <v>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</row>
    <row r="22" spans="1:66" s="24" customFormat="1" ht="15" customHeight="1">
      <c r="A22" s="69"/>
      <c r="B22" s="70"/>
      <c r="C22" s="71"/>
      <c r="D22" s="71"/>
      <c r="E22" s="71"/>
      <c r="F22" s="71"/>
      <c r="G22" s="71"/>
      <c r="H22" s="71"/>
      <c r="I22" s="71"/>
      <c r="J22" s="71"/>
      <c r="K22" s="477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</row>
    <row r="23" spans="1:66" s="24" customFormat="1" ht="15" customHeight="1">
      <c r="A23" s="303"/>
      <c r="B23" s="304"/>
      <c r="C23" s="304"/>
      <c r="D23" s="304"/>
      <c r="E23" s="304"/>
      <c r="F23" s="304"/>
      <c r="G23" s="304"/>
      <c r="H23" s="304"/>
      <c r="I23" s="304"/>
      <c r="J23" s="304"/>
      <c r="K23" s="305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</row>
    <row r="24" spans="1:66" s="24" customFormat="1" ht="15" customHeight="1">
      <c r="A24" s="66">
        <v>3</v>
      </c>
      <c r="B24" s="67" t="s">
        <v>277</v>
      </c>
      <c r="C24" s="302"/>
      <c r="D24" s="302"/>
      <c r="E24" s="302"/>
      <c r="F24" s="302"/>
      <c r="G24" s="302"/>
      <c r="H24" s="302"/>
      <c r="I24" s="302"/>
      <c r="J24" s="302"/>
      <c r="K24" s="306" t="e">
        <f>SUM(K25:K30)</f>
        <v>#REF!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</row>
    <row r="25" spans="1:66" s="24" customFormat="1" ht="15" customHeight="1">
      <c r="A25" s="299" t="s">
        <v>44</v>
      </c>
      <c r="B25" s="300" t="s">
        <v>352</v>
      </c>
      <c r="C25" s="68">
        <v>0.1</v>
      </c>
      <c r="D25" s="68">
        <v>0.3</v>
      </c>
      <c r="E25" s="68">
        <v>0.1</v>
      </c>
      <c r="F25" s="68">
        <v>0.1</v>
      </c>
      <c r="G25" s="68">
        <v>0.1</v>
      </c>
      <c r="H25" s="68">
        <v>0.1</v>
      </c>
      <c r="I25" s="68">
        <v>0.1</v>
      </c>
      <c r="J25" s="68">
        <v>0.1</v>
      </c>
      <c r="K25" s="478">
        <f>'Planilha Resumo'!F20</f>
        <v>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</row>
    <row r="26" spans="1:66" s="24" customFormat="1" ht="15" customHeight="1">
      <c r="A26" s="69"/>
      <c r="B26" s="70"/>
      <c r="C26" s="71"/>
      <c r="D26" s="71"/>
      <c r="E26" s="71"/>
      <c r="F26" s="71"/>
      <c r="G26" s="71"/>
      <c r="H26" s="71"/>
      <c r="I26" s="71"/>
      <c r="J26" s="71"/>
      <c r="K26" s="477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</row>
    <row r="27" spans="1:66" s="24" customFormat="1" ht="15" customHeight="1">
      <c r="A27" s="299" t="s">
        <v>278</v>
      </c>
      <c r="B27" s="300" t="s">
        <v>353</v>
      </c>
      <c r="C27" s="68">
        <v>0.02</v>
      </c>
      <c r="D27" s="68">
        <v>0.05</v>
      </c>
      <c r="E27" s="68">
        <v>0.07</v>
      </c>
      <c r="F27" s="68">
        <v>0.12</v>
      </c>
      <c r="G27" s="68">
        <v>0.3</v>
      </c>
      <c r="H27" s="68">
        <v>0.3</v>
      </c>
      <c r="I27" s="68">
        <v>0.07</v>
      </c>
      <c r="J27" s="68">
        <v>0.07</v>
      </c>
      <c r="K27" s="478">
        <f>'Planilha Resumo'!F21</f>
        <v>0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</row>
    <row r="28" spans="1:66" s="24" customFormat="1" ht="15" customHeight="1">
      <c r="A28" s="69"/>
      <c r="B28" s="70"/>
      <c r="C28" s="71"/>
      <c r="D28" s="71"/>
      <c r="E28" s="71"/>
      <c r="F28" s="71"/>
      <c r="G28" s="71"/>
      <c r="H28" s="71"/>
      <c r="I28" s="71"/>
      <c r="J28" s="71"/>
      <c r="K28" s="477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</row>
    <row r="29" spans="1:66" s="24" customFormat="1" ht="15" customHeight="1">
      <c r="A29" s="299" t="s">
        <v>283</v>
      </c>
      <c r="B29" s="300" t="s">
        <v>354</v>
      </c>
      <c r="C29" s="68">
        <v>0.1</v>
      </c>
      <c r="D29" s="68">
        <v>0.1</v>
      </c>
      <c r="E29" s="68">
        <v>0.1</v>
      </c>
      <c r="F29" s="68">
        <v>0.1</v>
      </c>
      <c r="G29" s="68">
        <v>0.1</v>
      </c>
      <c r="H29" s="68">
        <v>0.1</v>
      </c>
      <c r="I29" s="68">
        <v>0.3</v>
      </c>
      <c r="J29" s="68">
        <v>0.1</v>
      </c>
      <c r="K29" s="478" t="e">
        <f>'Planilha Resumo'!F22</f>
        <v>#REF!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</row>
    <row r="30" spans="1:66" s="24" customFormat="1" ht="15" customHeight="1">
      <c r="A30" s="69"/>
      <c r="B30" s="70"/>
      <c r="C30" s="71"/>
      <c r="D30" s="71"/>
      <c r="E30" s="71"/>
      <c r="F30" s="71"/>
      <c r="G30" s="71"/>
      <c r="H30" s="71"/>
      <c r="I30" s="71"/>
      <c r="J30" s="71"/>
      <c r="K30" s="477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</row>
    <row r="31" spans="1:66" s="24" customFormat="1" ht="15" customHeight="1">
      <c r="A31" s="303"/>
      <c r="B31" s="304"/>
      <c r="C31" s="304"/>
      <c r="D31" s="304"/>
      <c r="E31" s="304"/>
      <c r="F31" s="304"/>
      <c r="G31" s="304"/>
      <c r="H31" s="304"/>
      <c r="I31" s="304"/>
      <c r="J31" s="304"/>
      <c r="K31" s="30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</row>
    <row r="32" spans="1:66" s="24" customFormat="1" ht="15" customHeight="1">
      <c r="A32" s="66">
        <v>4</v>
      </c>
      <c r="B32" s="67" t="s">
        <v>419</v>
      </c>
      <c r="C32" s="302"/>
      <c r="D32" s="302"/>
      <c r="E32" s="302"/>
      <c r="F32" s="302"/>
      <c r="G32" s="302"/>
      <c r="H32" s="302"/>
      <c r="I32" s="302"/>
      <c r="J32" s="302"/>
      <c r="K32" s="306">
        <f>SUM(C32:J32)</f>
        <v>0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</row>
    <row r="33" spans="1:66" s="24" customFormat="1" ht="15" customHeight="1">
      <c r="A33" s="299" t="s">
        <v>25</v>
      </c>
      <c r="B33" s="300" t="s">
        <v>420</v>
      </c>
      <c r="C33" s="68">
        <v>0.16</v>
      </c>
      <c r="D33" s="68">
        <v>0.16</v>
      </c>
      <c r="E33" s="68">
        <v>0.14</v>
      </c>
      <c r="F33" s="68">
        <v>0.14</v>
      </c>
      <c r="G33" s="68">
        <v>0.1</v>
      </c>
      <c r="H33" s="68">
        <v>0.1</v>
      </c>
      <c r="I33" s="68">
        <v>0.1</v>
      </c>
      <c r="J33" s="68">
        <v>0.1</v>
      </c>
      <c r="K33" s="478">
        <f>'Planilha Resumo'!F25</f>
        <v>0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</row>
    <row r="34" spans="1:66" s="24" customFormat="1" ht="15" customHeight="1">
      <c r="A34" s="69"/>
      <c r="B34" s="70"/>
      <c r="C34" s="71">
        <f>$K$33*C33</f>
        <v>0</v>
      </c>
      <c r="D34" s="71">
        <f aca="true" t="shared" si="2" ref="D34:J34">$K$33*D33</f>
        <v>0</v>
      </c>
      <c r="E34" s="71">
        <f t="shared" si="2"/>
        <v>0</v>
      </c>
      <c r="F34" s="71">
        <f t="shared" si="2"/>
        <v>0</v>
      </c>
      <c r="G34" s="71">
        <f t="shared" si="2"/>
        <v>0</v>
      </c>
      <c r="H34" s="71">
        <f t="shared" si="2"/>
        <v>0</v>
      </c>
      <c r="I34" s="71">
        <f t="shared" si="2"/>
        <v>0</v>
      </c>
      <c r="J34" s="71">
        <f t="shared" si="2"/>
        <v>0</v>
      </c>
      <c r="K34" s="477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</row>
    <row r="35" spans="1:66" s="24" customFormat="1" ht="15" customHeight="1">
      <c r="A35" s="303"/>
      <c r="B35" s="304"/>
      <c r="C35" s="304"/>
      <c r="D35" s="304"/>
      <c r="E35" s="304"/>
      <c r="F35" s="304"/>
      <c r="G35" s="304"/>
      <c r="H35" s="304"/>
      <c r="I35" s="304"/>
      <c r="J35" s="304"/>
      <c r="K35" s="30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</row>
    <row r="36" spans="1:66" s="24" customFormat="1" ht="15" customHeight="1">
      <c r="A36" s="66">
        <v>5</v>
      </c>
      <c r="B36" s="67" t="s">
        <v>262</v>
      </c>
      <c r="C36" s="302"/>
      <c r="D36" s="302"/>
      <c r="E36" s="302"/>
      <c r="F36" s="302"/>
      <c r="G36" s="302"/>
      <c r="H36" s="302"/>
      <c r="I36" s="302"/>
      <c r="J36" s="302"/>
      <c r="K36" s="306">
        <f>SUM(K37:K40)</f>
        <v>0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</row>
    <row r="37" spans="1:66" s="24" customFormat="1" ht="15" customHeight="1">
      <c r="A37" s="299" t="s">
        <v>415</v>
      </c>
      <c r="B37" s="300" t="s">
        <v>356</v>
      </c>
      <c r="C37" s="68"/>
      <c r="D37" s="68"/>
      <c r="E37" s="68"/>
      <c r="F37" s="68"/>
      <c r="G37" s="68"/>
      <c r="H37" s="68"/>
      <c r="I37" s="68"/>
      <c r="J37" s="68">
        <v>1</v>
      </c>
      <c r="K37" s="478">
        <f>'Planilha Resumo'!F28</f>
        <v>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</row>
    <row r="38" spans="1:66" s="24" customFormat="1" ht="15" customHeight="1">
      <c r="A38" s="69"/>
      <c r="B38" s="70"/>
      <c r="C38" s="71"/>
      <c r="D38" s="71"/>
      <c r="E38" s="71"/>
      <c r="F38" s="71"/>
      <c r="G38" s="71"/>
      <c r="H38" s="71"/>
      <c r="I38" s="71"/>
      <c r="J38" s="71">
        <f>$K$37*J37</f>
        <v>0</v>
      </c>
      <c r="K38" s="477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</row>
    <row r="39" spans="1:66" s="24" customFormat="1" ht="15" customHeight="1">
      <c r="A39" s="299" t="s">
        <v>417</v>
      </c>
      <c r="B39" s="300" t="s">
        <v>357</v>
      </c>
      <c r="C39" s="68"/>
      <c r="D39" s="68">
        <v>0.1</v>
      </c>
      <c r="E39" s="68">
        <v>0.11</v>
      </c>
      <c r="F39" s="68">
        <v>0.11</v>
      </c>
      <c r="G39" s="68">
        <v>0.11</v>
      </c>
      <c r="H39" s="68">
        <v>0.11</v>
      </c>
      <c r="I39" s="68">
        <v>0.35</v>
      </c>
      <c r="J39" s="68">
        <v>0.11</v>
      </c>
      <c r="K39" s="478">
        <f>'Planilha Resumo'!F29</f>
        <v>0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</row>
    <row r="40" spans="1:66" s="24" customFormat="1" ht="15" customHeight="1">
      <c r="A40" s="69"/>
      <c r="B40" s="70"/>
      <c r="C40" s="71"/>
      <c r="D40" s="71"/>
      <c r="E40" s="71"/>
      <c r="F40" s="71"/>
      <c r="G40" s="71"/>
      <c r="H40" s="71"/>
      <c r="I40" s="71"/>
      <c r="J40" s="71"/>
      <c r="K40" s="477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</row>
    <row r="41" spans="1:66" s="24" customFormat="1" ht="33" customHeight="1">
      <c r="A41" s="481" t="s">
        <v>233</v>
      </c>
      <c r="B41" s="482"/>
      <c r="C41" s="239">
        <f>C14+C20+C24+C32+C36</f>
        <v>0</v>
      </c>
      <c r="D41" s="239">
        <f aca="true" t="shared" si="3" ref="D41:J41">D14+D20+D24+D32+D36</f>
        <v>0</v>
      </c>
      <c r="E41" s="239">
        <f t="shared" si="3"/>
        <v>0</v>
      </c>
      <c r="F41" s="239">
        <f t="shared" si="3"/>
        <v>0</v>
      </c>
      <c r="G41" s="239">
        <f t="shared" si="3"/>
        <v>0</v>
      </c>
      <c r="H41" s="239">
        <f t="shared" si="3"/>
        <v>0</v>
      </c>
      <c r="I41" s="239">
        <f t="shared" si="3"/>
        <v>0</v>
      </c>
      <c r="J41" s="239">
        <f t="shared" si="3"/>
        <v>0</v>
      </c>
      <c r="K41" s="256" t="e">
        <f>SUM(K14:K40)/2</f>
        <v>#REF!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</row>
    <row r="42" spans="1:66" s="24" customFormat="1" ht="33" customHeight="1">
      <c r="A42" s="483" t="s">
        <v>38</v>
      </c>
      <c r="B42" s="483"/>
      <c r="C42" s="240" t="e">
        <f>(C41*100)/$K$41</f>
        <v>#REF!</v>
      </c>
      <c r="D42" s="240" t="e">
        <f aca="true" t="shared" si="4" ref="D42:J42">(D41*100)/$K$41</f>
        <v>#REF!</v>
      </c>
      <c r="E42" s="240" t="e">
        <f t="shared" si="4"/>
        <v>#REF!</v>
      </c>
      <c r="F42" s="240" t="e">
        <f t="shared" si="4"/>
        <v>#REF!</v>
      </c>
      <c r="G42" s="240" t="e">
        <f t="shared" si="4"/>
        <v>#REF!</v>
      </c>
      <c r="H42" s="240" t="e">
        <f t="shared" si="4"/>
        <v>#REF!</v>
      </c>
      <c r="I42" s="240" t="e">
        <f t="shared" si="4"/>
        <v>#REF!</v>
      </c>
      <c r="J42" s="240" t="e">
        <f t="shared" si="4"/>
        <v>#REF!</v>
      </c>
      <c r="K42" s="257" t="e">
        <f>SUM(C42:J42)</f>
        <v>#REF!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</row>
    <row r="43" spans="1:66" ht="15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5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</row>
    <row r="44" spans="1:66" ht="1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</row>
    <row r="45" spans="1:66" ht="15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</row>
    <row r="46" spans="1:66" ht="15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</row>
    <row r="47" spans="1:66" ht="15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</row>
    <row r="48" spans="1:66" ht="15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ht="15">
      <c r="A49" s="25"/>
      <c r="B49" s="25"/>
      <c r="C49" s="26"/>
      <c r="D49" s="26"/>
      <c r="E49" s="26"/>
      <c r="F49" s="26"/>
      <c r="G49" s="26"/>
      <c r="H49" s="26"/>
      <c r="I49" s="26"/>
      <c r="J49" s="26"/>
      <c r="K49" s="25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</row>
    <row r="50" spans="1:66" ht="15">
      <c r="A50" s="25"/>
      <c r="B50" s="25"/>
      <c r="C50" s="26"/>
      <c r="D50" s="26"/>
      <c r="E50" s="26"/>
      <c r="F50" s="26"/>
      <c r="G50" s="26"/>
      <c r="H50" s="26"/>
      <c r="I50" s="26"/>
      <c r="J50" s="26"/>
      <c r="K50" s="25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</row>
    <row r="51" spans="1:66" ht="15">
      <c r="A51" s="25"/>
      <c r="B51" s="25"/>
      <c r="C51" s="26"/>
      <c r="D51" s="26"/>
      <c r="E51" s="26"/>
      <c r="F51" s="26"/>
      <c r="G51" s="26"/>
      <c r="H51" s="26"/>
      <c r="I51" s="26"/>
      <c r="J51" s="26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</row>
    <row r="52" spans="1:66" ht="15">
      <c r="A52" s="25"/>
      <c r="B52" s="25"/>
      <c r="C52" s="26"/>
      <c r="D52" s="26"/>
      <c r="E52" s="26"/>
      <c r="F52" s="26"/>
      <c r="G52" s="26"/>
      <c r="H52" s="26"/>
      <c r="I52" s="26"/>
      <c r="J52" s="26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</row>
    <row r="53" spans="1:66" ht="15">
      <c r="A53" s="25"/>
      <c r="B53" s="25"/>
      <c r="C53" s="26"/>
      <c r="D53" s="26"/>
      <c r="E53" s="26"/>
      <c r="F53" s="26"/>
      <c r="G53" s="26"/>
      <c r="H53" s="26"/>
      <c r="I53" s="26"/>
      <c r="J53" s="26"/>
      <c r="K53" s="2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66" ht="15">
      <c r="A54" s="25"/>
      <c r="B54" s="25"/>
      <c r="C54" s="26"/>
      <c r="D54" s="26"/>
      <c r="E54" s="26"/>
      <c r="F54" s="26"/>
      <c r="G54" s="26"/>
      <c r="H54" s="26"/>
      <c r="I54" s="26"/>
      <c r="J54" s="26"/>
      <c r="K54" s="2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</row>
    <row r="55" spans="1:66" ht="15">
      <c r="A55" s="25"/>
      <c r="B55" s="25"/>
      <c r="C55" s="26"/>
      <c r="D55" s="26"/>
      <c r="E55" s="26"/>
      <c r="F55" s="26"/>
      <c r="G55" s="26"/>
      <c r="H55" s="26"/>
      <c r="I55" s="26"/>
      <c r="J55" s="26"/>
      <c r="K55" s="2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ht="15">
      <c r="A56" s="25"/>
      <c r="B56" s="25"/>
      <c r="C56" s="26"/>
      <c r="D56" s="26"/>
      <c r="E56" s="26"/>
      <c r="F56" s="26"/>
      <c r="G56" s="26"/>
      <c r="H56" s="26"/>
      <c r="I56" s="26"/>
      <c r="J56" s="26"/>
      <c r="K56" s="2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ht="15">
      <c r="A57" s="25"/>
      <c r="B57" s="25"/>
      <c r="C57" s="26"/>
      <c r="D57" s="26"/>
      <c r="E57" s="26"/>
      <c r="F57" s="26"/>
      <c r="G57" s="26"/>
      <c r="H57" s="26"/>
      <c r="I57" s="26"/>
      <c r="J57" s="26"/>
      <c r="K57" s="2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ht="15">
      <c r="A58" s="25"/>
      <c r="B58" s="25"/>
      <c r="C58" s="26"/>
      <c r="D58" s="26"/>
      <c r="E58" s="26"/>
      <c r="F58" s="26"/>
      <c r="G58" s="26"/>
      <c r="H58" s="26"/>
      <c r="I58" s="26"/>
      <c r="J58" s="26"/>
      <c r="K58" s="2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ht="15">
      <c r="A59" s="25"/>
      <c r="B59" s="25"/>
      <c r="C59" s="26"/>
      <c r="D59" s="26"/>
      <c r="E59" s="26"/>
      <c r="F59" s="26"/>
      <c r="G59" s="26"/>
      <c r="H59" s="26"/>
      <c r="I59" s="26"/>
      <c r="J59" s="26"/>
      <c r="K59" s="2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</row>
    <row r="60" spans="1:66" ht="15">
      <c r="A60" s="25"/>
      <c r="B60" s="25"/>
      <c r="C60" s="26"/>
      <c r="D60" s="26"/>
      <c r="E60" s="26"/>
      <c r="F60" s="26"/>
      <c r="G60" s="26"/>
      <c r="H60" s="26"/>
      <c r="I60" s="26"/>
      <c r="J60" s="26"/>
      <c r="K60" s="25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</row>
    <row r="61" spans="1:66" ht="15">
      <c r="A61" s="25"/>
      <c r="B61" s="25"/>
      <c r="C61" s="26"/>
      <c r="D61" s="26"/>
      <c r="E61" s="26"/>
      <c r="F61" s="26"/>
      <c r="G61" s="26"/>
      <c r="H61" s="26"/>
      <c r="I61" s="26"/>
      <c r="J61" s="26"/>
      <c r="K61" s="25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</row>
    <row r="62" spans="1:66" ht="15">
      <c r="A62" s="25"/>
      <c r="B62" s="25"/>
      <c r="C62" s="26"/>
      <c r="D62" s="26"/>
      <c r="E62" s="26"/>
      <c r="F62" s="26"/>
      <c r="G62" s="26"/>
      <c r="H62" s="26"/>
      <c r="I62" s="26"/>
      <c r="J62" s="26"/>
      <c r="K62" s="25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</row>
    <row r="63" spans="1:66" ht="15">
      <c r="A63" s="25"/>
      <c r="B63" s="25"/>
      <c r="C63" s="26"/>
      <c r="D63" s="26"/>
      <c r="E63" s="26"/>
      <c r="F63" s="26"/>
      <c r="G63" s="26"/>
      <c r="H63" s="26"/>
      <c r="I63" s="26"/>
      <c r="J63" s="26"/>
      <c r="K63" s="25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</row>
    <row r="64" spans="1:66" ht="15">
      <c r="A64" s="25"/>
      <c r="B64" s="25"/>
      <c r="C64" s="26"/>
      <c r="D64" s="26"/>
      <c r="E64" s="26"/>
      <c r="F64" s="26"/>
      <c r="G64" s="26"/>
      <c r="H64" s="26"/>
      <c r="I64" s="26"/>
      <c r="J64" s="26"/>
      <c r="K64" s="25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</row>
    <row r="65" spans="1:66" ht="15">
      <c r="A65" s="25"/>
      <c r="B65" s="25"/>
      <c r="C65" s="26"/>
      <c r="D65" s="26"/>
      <c r="E65" s="26"/>
      <c r="F65" s="26"/>
      <c r="G65" s="26"/>
      <c r="H65" s="26"/>
      <c r="I65" s="26"/>
      <c r="J65" s="26"/>
      <c r="K65" s="25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ht="15">
      <c r="A66" s="25"/>
      <c r="B66" s="25"/>
      <c r="C66" s="26"/>
      <c r="D66" s="26"/>
      <c r="E66" s="26"/>
      <c r="F66" s="26"/>
      <c r="G66" s="26"/>
      <c r="H66" s="26"/>
      <c r="I66" s="26"/>
      <c r="J66" s="26"/>
      <c r="K66" s="25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</row>
    <row r="67" spans="1:66" ht="15">
      <c r="A67" s="25"/>
      <c r="B67" s="25"/>
      <c r="C67" s="26"/>
      <c r="D67" s="26"/>
      <c r="E67" s="26"/>
      <c r="F67" s="26"/>
      <c r="G67" s="26"/>
      <c r="H67" s="26"/>
      <c r="I67" s="26"/>
      <c r="J67" s="26"/>
      <c r="K67" s="25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</row>
    <row r="68" spans="1:66" ht="15">
      <c r="A68" s="25"/>
      <c r="B68" s="25"/>
      <c r="C68" s="26"/>
      <c r="D68" s="26"/>
      <c r="E68" s="26"/>
      <c r="F68" s="26"/>
      <c r="G68" s="26"/>
      <c r="H68" s="26"/>
      <c r="I68" s="26"/>
      <c r="J68" s="26"/>
      <c r="K68" s="25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</row>
    <row r="69" spans="1:66" ht="15">
      <c r="A69" s="25"/>
      <c r="B69" s="25"/>
      <c r="C69" s="26"/>
      <c r="D69" s="26"/>
      <c r="E69" s="26"/>
      <c r="F69" s="26"/>
      <c r="G69" s="26"/>
      <c r="H69" s="26"/>
      <c r="I69" s="26"/>
      <c r="J69" s="26"/>
      <c r="K69" s="25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</row>
    <row r="70" spans="1:66" ht="15">
      <c r="A70" s="25"/>
      <c r="B70" s="25"/>
      <c r="C70" s="26"/>
      <c r="D70" s="26"/>
      <c r="E70" s="26"/>
      <c r="F70" s="26"/>
      <c r="G70" s="26"/>
      <c r="H70" s="26"/>
      <c r="I70" s="26"/>
      <c r="J70" s="26"/>
      <c r="K70" s="25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</row>
    <row r="71" spans="1:66" ht="15">
      <c r="A71" s="25"/>
      <c r="B71" s="25"/>
      <c r="C71" s="26"/>
      <c r="D71" s="26"/>
      <c r="E71" s="26"/>
      <c r="F71" s="26"/>
      <c r="G71" s="26"/>
      <c r="H71" s="26"/>
      <c r="I71" s="26"/>
      <c r="J71" s="26"/>
      <c r="K71" s="25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</row>
    <row r="72" spans="1:66" ht="15">
      <c r="A72" s="25"/>
      <c r="B72" s="25"/>
      <c r="C72" s="26"/>
      <c r="D72" s="26"/>
      <c r="E72" s="26"/>
      <c r="F72" s="26"/>
      <c r="G72" s="26"/>
      <c r="H72" s="26"/>
      <c r="I72" s="26"/>
      <c r="J72" s="26"/>
      <c r="K72" s="25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</row>
    <row r="73" spans="1:66" ht="15">
      <c r="A73" s="25"/>
      <c r="B73" s="25"/>
      <c r="C73" s="26"/>
      <c r="D73" s="26"/>
      <c r="E73" s="26"/>
      <c r="F73" s="26"/>
      <c r="G73" s="26"/>
      <c r="H73" s="26"/>
      <c r="I73" s="26"/>
      <c r="J73" s="26"/>
      <c r="K73" s="25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</row>
    <row r="74" spans="1:66" ht="15">
      <c r="A74" s="25"/>
      <c r="B74" s="25"/>
      <c r="C74" s="26"/>
      <c r="D74" s="26"/>
      <c r="E74" s="26"/>
      <c r="F74" s="26"/>
      <c r="G74" s="26"/>
      <c r="H74" s="26"/>
      <c r="I74" s="26"/>
      <c r="J74" s="26"/>
      <c r="K74" s="25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</row>
    <row r="75" spans="1:66" ht="15">
      <c r="A75" s="25"/>
      <c r="B75" s="25"/>
      <c r="C75" s="26"/>
      <c r="D75" s="26"/>
      <c r="E75" s="26"/>
      <c r="F75" s="26"/>
      <c r="G75" s="26"/>
      <c r="H75" s="26"/>
      <c r="I75" s="26"/>
      <c r="J75" s="26"/>
      <c r="K75" s="25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</row>
    <row r="76" spans="1:66" ht="15">
      <c r="A76" s="25"/>
      <c r="B76" s="25"/>
      <c r="C76" s="26"/>
      <c r="D76" s="26"/>
      <c r="E76" s="26"/>
      <c r="F76" s="26"/>
      <c r="G76" s="26"/>
      <c r="H76" s="26"/>
      <c r="I76" s="26"/>
      <c r="J76" s="26"/>
      <c r="K76" s="25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</row>
    <row r="77" spans="1:66" ht="15">
      <c r="A77" s="25"/>
      <c r="B77" s="25"/>
      <c r="C77" s="26"/>
      <c r="D77" s="26"/>
      <c r="E77" s="26"/>
      <c r="F77" s="26"/>
      <c r="G77" s="26"/>
      <c r="H77" s="26"/>
      <c r="I77" s="26"/>
      <c r="J77" s="26"/>
      <c r="K77" s="25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</row>
    <row r="78" spans="1:66" ht="15">
      <c r="A78" s="25"/>
      <c r="B78" s="25"/>
      <c r="C78" s="26"/>
      <c r="D78" s="26"/>
      <c r="E78" s="26"/>
      <c r="F78" s="26"/>
      <c r="G78" s="26"/>
      <c r="H78" s="26"/>
      <c r="I78" s="26"/>
      <c r="J78" s="26"/>
      <c r="K78" s="25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</row>
    <row r="79" spans="1:66" ht="15">
      <c r="A79" s="25"/>
      <c r="B79" s="25"/>
      <c r="C79" s="26"/>
      <c r="D79" s="26"/>
      <c r="E79" s="26"/>
      <c r="F79" s="26"/>
      <c r="G79" s="26"/>
      <c r="H79" s="26"/>
      <c r="I79" s="26"/>
      <c r="J79" s="26"/>
      <c r="K79" s="25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</row>
    <row r="80" spans="1:66" ht="15">
      <c r="A80" s="25"/>
      <c r="B80" s="25"/>
      <c r="C80" s="26"/>
      <c r="D80" s="26"/>
      <c r="E80" s="26"/>
      <c r="F80" s="26"/>
      <c r="G80" s="26"/>
      <c r="H80" s="26"/>
      <c r="I80" s="26"/>
      <c r="J80" s="26"/>
      <c r="K80" s="25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</row>
    <row r="81" spans="1:66" ht="15">
      <c r="A81" s="25"/>
      <c r="B81" s="25"/>
      <c r="C81" s="26"/>
      <c r="D81" s="26"/>
      <c r="E81" s="26"/>
      <c r="F81" s="26"/>
      <c r="G81" s="26"/>
      <c r="H81" s="26"/>
      <c r="I81" s="26"/>
      <c r="J81" s="26"/>
      <c r="K81" s="25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</row>
    <row r="82" spans="1:66" ht="15">
      <c r="A82" s="25"/>
      <c r="B82" s="25"/>
      <c r="C82" s="26"/>
      <c r="D82" s="26"/>
      <c r="E82" s="26"/>
      <c r="F82" s="26"/>
      <c r="G82" s="26"/>
      <c r="H82" s="26"/>
      <c r="I82" s="26"/>
      <c r="J82" s="26"/>
      <c r="K82" s="25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</row>
    <row r="83" spans="1:66" ht="15">
      <c r="A83" s="25"/>
      <c r="B83" s="25"/>
      <c r="C83" s="26"/>
      <c r="D83" s="26"/>
      <c r="E83" s="26"/>
      <c r="F83" s="26"/>
      <c r="G83" s="26"/>
      <c r="H83" s="26"/>
      <c r="I83" s="26"/>
      <c r="J83" s="26"/>
      <c r="K83" s="25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1:66" ht="15">
      <c r="A84" s="25"/>
      <c r="B84" s="25"/>
      <c r="C84" s="26"/>
      <c r="D84" s="26"/>
      <c r="E84" s="26"/>
      <c r="F84" s="26"/>
      <c r="G84" s="26"/>
      <c r="H84" s="26"/>
      <c r="I84" s="26"/>
      <c r="J84" s="26"/>
      <c r="K84" s="25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1:66" ht="15">
      <c r="A85" s="25"/>
      <c r="B85" s="25"/>
      <c r="C85" s="26"/>
      <c r="D85" s="26"/>
      <c r="E85" s="26"/>
      <c r="F85" s="26"/>
      <c r="G85" s="26"/>
      <c r="H85" s="26"/>
      <c r="I85" s="26"/>
      <c r="J85" s="26"/>
      <c r="K85" s="25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</row>
    <row r="86" spans="1:66" ht="15">
      <c r="A86" s="25"/>
      <c r="B86" s="25"/>
      <c r="C86" s="26"/>
      <c r="D86" s="26"/>
      <c r="E86" s="26"/>
      <c r="F86" s="26"/>
      <c r="G86" s="26"/>
      <c r="H86" s="26"/>
      <c r="I86" s="26"/>
      <c r="J86" s="26"/>
      <c r="K86" s="25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</row>
    <row r="87" spans="1:66" ht="15">
      <c r="A87" s="25"/>
      <c r="B87" s="25"/>
      <c r="C87" s="26"/>
      <c r="D87" s="26"/>
      <c r="E87" s="26"/>
      <c r="F87" s="26"/>
      <c r="G87" s="26"/>
      <c r="H87" s="26"/>
      <c r="I87" s="26"/>
      <c r="J87" s="26"/>
      <c r="K87" s="25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</row>
    <row r="88" spans="1:66" ht="15">
      <c r="A88" s="25"/>
      <c r="B88" s="25"/>
      <c r="C88" s="26"/>
      <c r="D88" s="26"/>
      <c r="E88" s="26"/>
      <c r="F88" s="26"/>
      <c r="G88" s="26"/>
      <c r="H88" s="26"/>
      <c r="I88" s="26"/>
      <c r="J88" s="26"/>
      <c r="K88" s="25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</row>
    <row r="89" spans="1:66" ht="15">
      <c r="A89" s="25"/>
      <c r="B89" s="25"/>
      <c r="C89" s="26"/>
      <c r="D89" s="26"/>
      <c r="E89" s="26"/>
      <c r="F89" s="26"/>
      <c r="G89" s="26"/>
      <c r="H89" s="26"/>
      <c r="I89" s="26"/>
      <c r="J89" s="26"/>
      <c r="K89" s="25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</row>
    <row r="90" spans="1:66" ht="15">
      <c r="A90" s="25"/>
      <c r="B90" s="25"/>
      <c r="C90" s="26"/>
      <c r="D90" s="26"/>
      <c r="E90" s="26"/>
      <c r="F90" s="26"/>
      <c r="G90" s="26"/>
      <c r="H90" s="26"/>
      <c r="I90" s="26"/>
      <c r="J90" s="26"/>
      <c r="K90" s="25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</row>
    <row r="91" spans="1:66" ht="15">
      <c r="A91" s="25"/>
      <c r="B91" s="25"/>
      <c r="C91" s="26"/>
      <c r="D91" s="26"/>
      <c r="E91" s="26"/>
      <c r="F91" s="26"/>
      <c r="G91" s="26"/>
      <c r="H91" s="26"/>
      <c r="I91" s="26"/>
      <c r="J91" s="26"/>
      <c r="K91" s="25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</row>
    <row r="92" spans="1:66" ht="15">
      <c r="A92" s="25"/>
      <c r="B92" s="25"/>
      <c r="C92" s="26"/>
      <c r="D92" s="26"/>
      <c r="E92" s="26"/>
      <c r="F92" s="26"/>
      <c r="G92" s="26"/>
      <c r="H92" s="26"/>
      <c r="I92" s="26"/>
      <c r="J92" s="26"/>
      <c r="K92" s="25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66" ht="15">
      <c r="A93" s="25"/>
      <c r="B93" s="25"/>
      <c r="C93" s="26"/>
      <c r="D93" s="26"/>
      <c r="E93" s="26"/>
      <c r="F93" s="26"/>
      <c r="G93" s="26"/>
      <c r="H93" s="26"/>
      <c r="I93" s="26"/>
      <c r="J93" s="26"/>
      <c r="K93" s="25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</row>
    <row r="94" spans="1:66" ht="15">
      <c r="A94" s="25"/>
      <c r="B94" s="25"/>
      <c r="C94" s="26"/>
      <c r="D94" s="26"/>
      <c r="E94" s="26"/>
      <c r="F94" s="26"/>
      <c r="G94" s="26"/>
      <c r="H94" s="26"/>
      <c r="I94" s="26"/>
      <c r="J94" s="26"/>
      <c r="K94" s="25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</row>
    <row r="95" spans="1:66" ht="15">
      <c r="A95" s="25"/>
      <c r="B95" s="25"/>
      <c r="C95" s="26"/>
      <c r="D95" s="26"/>
      <c r="E95" s="26"/>
      <c r="F95" s="26"/>
      <c r="G95" s="26"/>
      <c r="H95" s="26"/>
      <c r="I95" s="26"/>
      <c r="J95" s="26"/>
      <c r="K95" s="25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</row>
    <row r="96" spans="1:66" ht="15">
      <c r="A96" s="25"/>
      <c r="B96" s="25"/>
      <c r="C96" s="26"/>
      <c r="D96" s="26"/>
      <c r="E96" s="26"/>
      <c r="F96" s="26"/>
      <c r="G96" s="26"/>
      <c r="H96" s="26"/>
      <c r="I96" s="26"/>
      <c r="J96" s="26"/>
      <c r="K96" s="25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</row>
    <row r="97" spans="1:66" ht="15">
      <c r="A97" s="25"/>
      <c r="B97" s="25"/>
      <c r="C97" s="26"/>
      <c r="D97" s="26"/>
      <c r="E97" s="26"/>
      <c r="F97" s="26"/>
      <c r="G97" s="26"/>
      <c r="H97" s="26"/>
      <c r="I97" s="26"/>
      <c r="J97" s="26"/>
      <c r="K97" s="25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</row>
    <row r="98" spans="1:66" ht="15">
      <c r="A98" s="25"/>
      <c r="B98" s="25"/>
      <c r="C98" s="26"/>
      <c r="D98" s="26"/>
      <c r="E98" s="26"/>
      <c r="F98" s="26"/>
      <c r="G98" s="26"/>
      <c r="H98" s="26"/>
      <c r="I98" s="26"/>
      <c r="J98" s="26"/>
      <c r="K98" s="25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</row>
    <row r="99" spans="1:66" ht="15">
      <c r="A99" s="25"/>
      <c r="B99" s="25"/>
      <c r="C99" s="26"/>
      <c r="D99" s="26"/>
      <c r="E99" s="26"/>
      <c r="F99" s="26"/>
      <c r="G99" s="26"/>
      <c r="H99" s="26"/>
      <c r="I99" s="26"/>
      <c r="J99" s="26"/>
      <c r="K99" s="25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</row>
    <row r="100" spans="1:66" ht="15">
      <c r="A100" s="25"/>
      <c r="B100" s="25"/>
      <c r="C100" s="26"/>
      <c r="D100" s="26"/>
      <c r="E100" s="26"/>
      <c r="F100" s="26"/>
      <c r="G100" s="26"/>
      <c r="H100" s="26"/>
      <c r="I100" s="26"/>
      <c r="J100" s="26"/>
      <c r="K100" s="25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5">
      <c r="A101" s="25"/>
      <c r="B101" s="25"/>
      <c r="C101" s="26"/>
      <c r="D101" s="26"/>
      <c r="E101" s="26"/>
      <c r="F101" s="26"/>
      <c r="G101" s="26"/>
      <c r="H101" s="26"/>
      <c r="I101" s="26"/>
      <c r="J101" s="26"/>
      <c r="K101" s="25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5">
      <c r="A102" s="25"/>
      <c r="B102" s="25"/>
      <c r="C102" s="26"/>
      <c r="D102" s="26"/>
      <c r="E102" s="26"/>
      <c r="F102" s="26"/>
      <c r="G102" s="26"/>
      <c r="H102" s="26"/>
      <c r="I102" s="26"/>
      <c r="J102" s="26"/>
      <c r="K102" s="25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5">
      <c r="A103" s="25"/>
      <c r="B103" s="25"/>
      <c r="C103" s="26"/>
      <c r="D103" s="26"/>
      <c r="E103" s="26"/>
      <c r="F103" s="26"/>
      <c r="G103" s="26"/>
      <c r="H103" s="26"/>
      <c r="I103" s="26"/>
      <c r="J103" s="26"/>
      <c r="K103" s="25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5">
      <c r="A104" s="25"/>
      <c r="B104" s="25"/>
      <c r="C104" s="26"/>
      <c r="D104" s="26"/>
      <c r="E104" s="26"/>
      <c r="F104" s="26"/>
      <c r="G104" s="26"/>
      <c r="H104" s="26"/>
      <c r="I104" s="26"/>
      <c r="J104" s="26"/>
      <c r="K104" s="25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5">
      <c r="A105" s="25"/>
      <c r="B105" s="25"/>
      <c r="C105" s="26"/>
      <c r="D105" s="26"/>
      <c r="E105" s="26"/>
      <c r="F105" s="26"/>
      <c r="G105" s="26"/>
      <c r="H105" s="26"/>
      <c r="I105" s="26"/>
      <c r="J105" s="26"/>
      <c r="K105" s="25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5">
      <c r="A106" s="25"/>
      <c r="B106" s="25"/>
      <c r="C106" s="26"/>
      <c r="D106" s="26"/>
      <c r="E106" s="26"/>
      <c r="F106" s="26"/>
      <c r="G106" s="26"/>
      <c r="H106" s="26"/>
      <c r="I106" s="26"/>
      <c r="J106" s="26"/>
      <c r="K106" s="25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5">
      <c r="A107" s="25"/>
      <c r="B107" s="25"/>
      <c r="C107" s="26"/>
      <c r="D107" s="26"/>
      <c r="E107" s="26"/>
      <c r="F107" s="26"/>
      <c r="G107" s="26"/>
      <c r="H107" s="26"/>
      <c r="I107" s="26"/>
      <c r="J107" s="26"/>
      <c r="K107" s="25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5">
      <c r="A108" s="25"/>
      <c r="B108" s="25"/>
      <c r="C108" s="26"/>
      <c r="D108" s="26"/>
      <c r="E108" s="26"/>
      <c r="F108" s="26"/>
      <c r="G108" s="26"/>
      <c r="H108" s="26"/>
      <c r="I108" s="26"/>
      <c r="J108" s="26"/>
      <c r="K108" s="25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5">
      <c r="A109" s="25"/>
      <c r="B109" s="25"/>
      <c r="C109" s="26"/>
      <c r="D109" s="26"/>
      <c r="E109" s="26"/>
      <c r="F109" s="26"/>
      <c r="G109" s="26"/>
      <c r="H109" s="26"/>
      <c r="I109" s="26"/>
      <c r="J109" s="26"/>
      <c r="K109" s="25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5">
      <c r="A110" s="25"/>
      <c r="B110" s="25"/>
      <c r="C110" s="26"/>
      <c r="D110" s="26"/>
      <c r="E110" s="26"/>
      <c r="F110" s="26"/>
      <c r="G110" s="26"/>
      <c r="H110" s="26"/>
      <c r="I110" s="26"/>
      <c r="J110" s="26"/>
      <c r="K110" s="25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5">
      <c r="A111" s="25"/>
      <c r="B111" s="25"/>
      <c r="C111" s="26"/>
      <c r="D111" s="26"/>
      <c r="E111" s="26"/>
      <c r="F111" s="26"/>
      <c r="G111" s="26"/>
      <c r="H111" s="26"/>
      <c r="I111" s="26"/>
      <c r="J111" s="26"/>
      <c r="K111" s="25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5">
      <c r="A112" s="25"/>
      <c r="B112" s="25"/>
      <c r="C112" s="26"/>
      <c r="D112" s="26"/>
      <c r="E112" s="26"/>
      <c r="F112" s="26"/>
      <c r="G112" s="26"/>
      <c r="H112" s="26"/>
      <c r="I112" s="26"/>
      <c r="J112" s="26"/>
      <c r="K112" s="25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5">
      <c r="A113" s="25"/>
      <c r="B113" s="25"/>
      <c r="C113" s="26"/>
      <c r="D113" s="26"/>
      <c r="E113" s="26"/>
      <c r="F113" s="26"/>
      <c r="G113" s="26"/>
      <c r="H113" s="26"/>
      <c r="I113" s="26"/>
      <c r="J113" s="26"/>
      <c r="K113" s="25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25"/>
      <c r="B114" s="25"/>
      <c r="C114" s="26"/>
      <c r="D114" s="26"/>
      <c r="E114" s="26"/>
      <c r="F114" s="26"/>
      <c r="G114" s="26"/>
      <c r="H114" s="26"/>
      <c r="I114" s="26"/>
      <c r="J114" s="26"/>
      <c r="K114" s="25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25"/>
      <c r="B115" s="25"/>
      <c r="C115" s="26"/>
      <c r="D115" s="26"/>
      <c r="E115" s="26"/>
      <c r="F115" s="26"/>
      <c r="G115" s="26"/>
      <c r="H115" s="26"/>
      <c r="I115" s="26"/>
      <c r="J115" s="26"/>
      <c r="K115" s="25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25"/>
      <c r="B116" s="25"/>
      <c r="C116" s="26"/>
      <c r="D116" s="26"/>
      <c r="E116" s="26"/>
      <c r="F116" s="26"/>
      <c r="G116" s="26"/>
      <c r="H116" s="26"/>
      <c r="I116" s="26"/>
      <c r="J116" s="26"/>
      <c r="K116" s="25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25"/>
      <c r="B117" s="25"/>
      <c r="C117" s="26"/>
      <c r="D117" s="26"/>
      <c r="E117" s="26"/>
      <c r="F117" s="26"/>
      <c r="G117" s="26"/>
      <c r="H117" s="26"/>
      <c r="I117" s="26"/>
      <c r="J117" s="26"/>
      <c r="K117" s="25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25"/>
      <c r="B118" s="25"/>
      <c r="C118" s="26"/>
      <c r="D118" s="26"/>
      <c r="E118" s="26"/>
      <c r="F118" s="26"/>
      <c r="G118" s="26"/>
      <c r="H118" s="26"/>
      <c r="I118" s="26"/>
      <c r="J118" s="26"/>
      <c r="K118" s="25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25"/>
      <c r="B119" s="25"/>
      <c r="C119" s="26"/>
      <c r="D119" s="26"/>
      <c r="E119" s="26"/>
      <c r="F119" s="26"/>
      <c r="G119" s="26"/>
      <c r="H119" s="26"/>
      <c r="I119" s="26"/>
      <c r="J119" s="26"/>
      <c r="K119" s="25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25"/>
      <c r="B120" s="25"/>
      <c r="C120" s="26"/>
      <c r="D120" s="26"/>
      <c r="E120" s="26"/>
      <c r="F120" s="26"/>
      <c r="G120" s="26"/>
      <c r="H120" s="26"/>
      <c r="I120" s="26"/>
      <c r="J120" s="26"/>
      <c r="K120" s="25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25"/>
      <c r="B121" s="25"/>
      <c r="C121" s="26"/>
      <c r="D121" s="26"/>
      <c r="E121" s="26"/>
      <c r="F121" s="26"/>
      <c r="G121" s="26"/>
      <c r="H121" s="26"/>
      <c r="I121" s="26"/>
      <c r="J121" s="26"/>
      <c r="K121" s="25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25"/>
      <c r="B122" s="25"/>
      <c r="C122" s="26"/>
      <c r="D122" s="26"/>
      <c r="E122" s="26"/>
      <c r="F122" s="26"/>
      <c r="G122" s="26"/>
      <c r="H122" s="26"/>
      <c r="I122" s="26"/>
      <c r="J122" s="26"/>
      <c r="K122" s="25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25"/>
      <c r="B123" s="25"/>
      <c r="C123" s="26"/>
      <c r="D123" s="26"/>
      <c r="E123" s="26"/>
      <c r="F123" s="26"/>
      <c r="G123" s="26"/>
      <c r="H123" s="26"/>
      <c r="I123" s="26"/>
      <c r="J123" s="26"/>
      <c r="K123" s="25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25"/>
      <c r="B124" s="25"/>
      <c r="C124" s="26"/>
      <c r="D124" s="26"/>
      <c r="E124" s="26"/>
      <c r="F124" s="26"/>
      <c r="G124" s="26"/>
      <c r="H124" s="26"/>
      <c r="I124" s="26"/>
      <c r="J124" s="26"/>
      <c r="K124" s="25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25"/>
      <c r="B125" s="25"/>
      <c r="C125" s="26"/>
      <c r="D125" s="26"/>
      <c r="E125" s="26"/>
      <c r="F125" s="26"/>
      <c r="G125" s="26"/>
      <c r="H125" s="26"/>
      <c r="I125" s="26"/>
      <c r="J125" s="26"/>
      <c r="K125" s="25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25"/>
      <c r="B126" s="25"/>
      <c r="C126" s="26"/>
      <c r="D126" s="26"/>
      <c r="E126" s="26"/>
      <c r="F126" s="26"/>
      <c r="G126" s="26"/>
      <c r="H126" s="26"/>
      <c r="I126" s="26"/>
      <c r="J126" s="26"/>
      <c r="K126" s="25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25"/>
      <c r="B127" s="25"/>
      <c r="C127" s="26"/>
      <c r="D127" s="26"/>
      <c r="E127" s="26"/>
      <c r="F127" s="26"/>
      <c r="G127" s="26"/>
      <c r="H127" s="26"/>
      <c r="I127" s="26"/>
      <c r="J127" s="26"/>
      <c r="K127" s="25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25"/>
      <c r="B128" s="25"/>
      <c r="C128" s="26"/>
      <c r="D128" s="26"/>
      <c r="E128" s="26"/>
      <c r="F128" s="26"/>
      <c r="G128" s="26"/>
      <c r="H128" s="26"/>
      <c r="I128" s="26"/>
      <c r="J128" s="26"/>
      <c r="K128" s="25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25"/>
      <c r="B129" s="25"/>
      <c r="C129" s="26"/>
      <c r="D129" s="26"/>
      <c r="E129" s="26"/>
      <c r="F129" s="26"/>
      <c r="G129" s="26"/>
      <c r="H129" s="26"/>
      <c r="I129" s="26"/>
      <c r="J129" s="26"/>
      <c r="K129" s="25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25"/>
      <c r="B130" s="25"/>
      <c r="C130" s="26"/>
      <c r="D130" s="26"/>
      <c r="E130" s="26"/>
      <c r="F130" s="26"/>
      <c r="G130" s="26"/>
      <c r="H130" s="26"/>
      <c r="I130" s="26"/>
      <c r="J130" s="26"/>
      <c r="K130" s="25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25"/>
      <c r="B131" s="25"/>
      <c r="C131" s="26"/>
      <c r="D131" s="26"/>
      <c r="E131" s="26"/>
      <c r="F131" s="26"/>
      <c r="G131" s="26"/>
      <c r="H131" s="26"/>
      <c r="I131" s="26"/>
      <c r="J131" s="26"/>
      <c r="K131" s="25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25"/>
      <c r="B132" s="25"/>
      <c r="C132" s="26"/>
      <c r="D132" s="26"/>
      <c r="E132" s="26"/>
      <c r="F132" s="26"/>
      <c r="G132" s="26"/>
      <c r="H132" s="26"/>
      <c r="I132" s="26"/>
      <c r="J132" s="26"/>
      <c r="K132" s="25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25"/>
      <c r="B133" s="25"/>
      <c r="C133" s="26"/>
      <c r="D133" s="26"/>
      <c r="E133" s="26"/>
      <c r="F133" s="26"/>
      <c r="G133" s="26"/>
      <c r="H133" s="26"/>
      <c r="I133" s="26"/>
      <c r="J133" s="26"/>
      <c r="K133" s="25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25"/>
      <c r="B134" s="25"/>
      <c r="C134" s="26"/>
      <c r="D134" s="26"/>
      <c r="E134" s="26"/>
      <c r="F134" s="26"/>
      <c r="G134" s="26"/>
      <c r="H134" s="26"/>
      <c r="I134" s="26"/>
      <c r="J134" s="26"/>
      <c r="K134" s="25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25"/>
      <c r="B135" s="25"/>
      <c r="C135" s="26"/>
      <c r="D135" s="26"/>
      <c r="E135" s="26"/>
      <c r="F135" s="26"/>
      <c r="G135" s="26"/>
      <c r="H135" s="26"/>
      <c r="I135" s="26"/>
      <c r="J135" s="26"/>
      <c r="K135" s="25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25"/>
      <c r="B136" s="25"/>
      <c r="C136" s="26"/>
      <c r="D136" s="26"/>
      <c r="E136" s="26"/>
      <c r="F136" s="26"/>
      <c r="G136" s="26"/>
      <c r="H136" s="26"/>
      <c r="I136" s="26"/>
      <c r="J136" s="26"/>
      <c r="K136" s="25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25"/>
      <c r="B137" s="25"/>
      <c r="C137" s="26"/>
      <c r="D137" s="26"/>
      <c r="E137" s="26"/>
      <c r="F137" s="26"/>
      <c r="G137" s="26"/>
      <c r="H137" s="26"/>
      <c r="I137" s="26"/>
      <c r="J137" s="26"/>
      <c r="K137" s="25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25"/>
      <c r="B138" s="25"/>
      <c r="C138" s="26"/>
      <c r="D138" s="26"/>
      <c r="E138" s="26"/>
      <c r="F138" s="26"/>
      <c r="G138" s="26"/>
      <c r="H138" s="26"/>
      <c r="I138" s="26"/>
      <c r="J138" s="26"/>
      <c r="K138" s="25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25"/>
      <c r="B139" s="25"/>
      <c r="C139" s="26"/>
      <c r="D139" s="26"/>
      <c r="E139" s="26"/>
      <c r="F139" s="26"/>
      <c r="G139" s="26"/>
      <c r="H139" s="26"/>
      <c r="I139" s="26"/>
      <c r="J139" s="26"/>
      <c r="K139" s="25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25"/>
      <c r="B140" s="25"/>
      <c r="C140" s="26"/>
      <c r="D140" s="26"/>
      <c r="E140" s="26"/>
      <c r="F140" s="26"/>
      <c r="G140" s="26"/>
      <c r="H140" s="26"/>
      <c r="I140" s="26"/>
      <c r="J140" s="26"/>
      <c r="K140" s="25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25"/>
      <c r="B141" s="25"/>
      <c r="C141" s="26"/>
      <c r="D141" s="26"/>
      <c r="E141" s="26"/>
      <c r="F141" s="26"/>
      <c r="G141" s="26"/>
      <c r="H141" s="26"/>
      <c r="I141" s="26"/>
      <c r="J141" s="26"/>
      <c r="K141" s="25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25"/>
      <c r="B142" s="25"/>
      <c r="C142" s="26"/>
      <c r="D142" s="26"/>
      <c r="E142" s="26"/>
      <c r="F142" s="26"/>
      <c r="G142" s="26"/>
      <c r="H142" s="26"/>
      <c r="I142" s="26"/>
      <c r="J142" s="26"/>
      <c r="K142" s="25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25"/>
      <c r="B143" s="25"/>
      <c r="C143" s="26"/>
      <c r="D143" s="26"/>
      <c r="E143" s="26"/>
      <c r="F143" s="26"/>
      <c r="G143" s="26"/>
      <c r="H143" s="26"/>
      <c r="I143" s="26"/>
      <c r="J143" s="26"/>
      <c r="K143" s="25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25"/>
      <c r="B144" s="25"/>
      <c r="C144" s="26"/>
      <c r="D144" s="26"/>
      <c r="E144" s="26"/>
      <c r="F144" s="26"/>
      <c r="G144" s="26"/>
      <c r="H144" s="26"/>
      <c r="I144" s="26"/>
      <c r="J144" s="26"/>
      <c r="K144" s="25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25"/>
      <c r="B145" s="25"/>
      <c r="C145" s="26"/>
      <c r="D145" s="26"/>
      <c r="E145" s="26"/>
      <c r="F145" s="26"/>
      <c r="G145" s="26"/>
      <c r="H145" s="26"/>
      <c r="I145" s="26"/>
      <c r="J145" s="26"/>
      <c r="K145" s="25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5">
      <c r="A146" s="25"/>
      <c r="B146" s="25"/>
      <c r="C146" s="26"/>
      <c r="D146" s="26"/>
      <c r="E146" s="26"/>
      <c r="F146" s="26"/>
      <c r="G146" s="26"/>
      <c r="H146" s="26"/>
      <c r="I146" s="26"/>
      <c r="J146" s="26"/>
      <c r="K146" s="25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5">
      <c r="A147" s="25"/>
      <c r="B147" s="25"/>
      <c r="C147" s="26"/>
      <c r="D147" s="26"/>
      <c r="E147" s="26"/>
      <c r="F147" s="26"/>
      <c r="G147" s="26"/>
      <c r="H147" s="26"/>
      <c r="I147" s="26"/>
      <c r="J147" s="26"/>
      <c r="K147" s="25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5">
      <c r="A148" s="25"/>
      <c r="B148" s="25"/>
      <c r="C148" s="26"/>
      <c r="D148" s="26"/>
      <c r="E148" s="26"/>
      <c r="F148" s="26"/>
      <c r="G148" s="26"/>
      <c r="H148" s="26"/>
      <c r="I148" s="26"/>
      <c r="J148" s="26"/>
      <c r="K148" s="25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5">
      <c r="A149" s="25"/>
      <c r="B149" s="25"/>
      <c r="C149" s="26"/>
      <c r="D149" s="26"/>
      <c r="E149" s="26"/>
      <c r="F149" s="26"/>
      <c r="G149" s="26"/>
      <c r="H149" s="26"/>
      <c r="I149" s="26"/>
      <c r="J149" s="26"/>
      <c r="K149" s="25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5">
      <c r="A150" s="25"/>
      <c r="B150" s="25"/>
      <c r="C150" s="26"/>
      <c r="D150" s="26"/>
      <c r="E150" s="26"/>
      <c r="F150" s="26"/>
      <c r="G150" s="26"/>
      <c r="H150" s="26"/>
      <c r="I150" s="26"/>
      <c r="J150" s="26"/>
      <c r="K150" s="25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5">
      <c r="A151" s="25"/>
      <c r="B151" s="25"/>
      <c r="C151" s="26"/>
      <c r="D151" s="26"/>
      <c r="E151" s="26"/>
      <c r="F151" s="26"/>
      <c r="G151" s="26"/>
      <c r="H151" s="26"/>
      <c r="I151" s="26"/>
      <c r="J151" s="26"/>
      <c r="K151" s="25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5">
      <c r="A152" s="25"/>
      <c r="B152" s="25"/>
      <c r="C152" s="26"/>
      <c r="D152" s="26"/>
      <c r="E152" s="26"/>
      <c r="F152" s="26"/>
      <c r="G152" s="26"/>
      <c r="H152" s="26"/>
      <c r="I152" s="26"/>
      <c r="J152" s="26"/>
      <c r="K152" s="25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5">
      <c r="A153" s="25"/>
      <c r="B153" s="25"/>
      <c r="C153" s="26"/>
      <c r="D153" s="26"/>
      <c r="E153" s="26"/>
      <c r="F153" s="26"/>
      <c r="G153" s="26"/>
      <c r="H153" s="26"/>
      <c r="I153" s="26"/>
      <c r="J153" s="26"/>
      <c r="K153" s="25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5">
      <c r="A154" s="25"/>
      <c r="B154" s="25"/>
      <c r="C154" s="26"/>
      <c r="D154" s="26"/>
      <c r="E154" s="26"/>
      <c r="F154" s="26"/>
      <c r="G154" s="26"/>
      <c r="H154" s="26"/>
      <c r="I154" s="26"/>
      <c r="J154" s="26"/>
      <c r="K154" s="25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5">
      <c r="A155" s="25"/>
      <c r="B155" s="25"/>
      <c r="C155" s="26"/>
      <c r="D155" s="26"/>
      <c r="E155" s="26"/>
      <c r="F155" s="26"/>
      <c r="G155" s="26"/>
      <c r="H155" s="26"/>
      <c r="I155" s="26"/>
      <c r="J155" s="26"/>
      <c r="K155" s="25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5">
      <c r="A156" s="25"/>
      <c r="B156" s="25"/>
      <c r="C156" s="26"/>
      <c r="D156" s="26"/>
      <c r="E156" s="26"/>
      <c r="F156" s="26"/>
      <c r="G156" s="26"/>
      <c r="H156" s="26"/>
      <c r="I156" s="26"/>
      <c r="J156" s="26"/>
      <c r="K156" s="25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5">
      <c r="A157" s="25"/>
      <c r="B157" s="25"/>
      <c r="C157" s="26"/>
      <c r="D157" s="26"/>
      <c r="E157" s="26"/>
      <c r="F157" s="26"/>
      <c r="G157" s="26"/>
      <c r="H157" s="26"/>
      <c r="I157" s="26"/>
      <c r="J157" s="26"/>
      <c r="K157" s="25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5">
      <c r="A158" s="25"/>
      <c r="B158" s="25"/>
      <c r="C158" s="26"/>
      <c r="D158" s="26"/>
      <c r="E158" s="26"/>
      <c r="F158" s="26"/>
      <c r="G158" s="26"/>
      <c r="H158" s="26"/>
      <c r="I158" s="26"/>
      <c r="J158" s="26"/>
      <c r="K158" s="25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5">
      <c r="A159" s="25"/>
      <c r="B159" s="25"/>
      <c r="C159" s="26"/>
      <c r="D159" s="26"/>
      <c r="E159" s="26"/>
      <c r="F159" s="26"/>
      <c r="G159" s="26"/>
      <c r="H159" s="26"/>
      <c r="I159" s="26"/>
      <c r="J159" s="26"/>
      <c r="K159" s="25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5">
      <c r="A160" s="25"/>
      <c r="B160" s="25"/>
      <c r="C160" s="26"/>
      <c r="D160" s="26"/>
      <c r="E160" s="26"/>
      <c r="F160" s="26"/>
      <c r="G160" s="26"/>
      <c r="H160" s="26"/>
      <c r="I160" s="26"/>
      <c r="J160" s="26"/>
      <c r="K160" s="25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5">
      <c r="A161" s="25"/>
      <c r="B161" s="25"/>
      <c r="C161" s="26"/>
      <c r="D161" s="26"/>
      <c r="E161" s="26"/>
      <c r="F161" s="26"/>
      <c r="G161" s="26"/>
      <c r="H161" s="26"/>
      <c r="I161" s="26"/>
      <c r="J161" s="26"/>
      <c r="K161" s="25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5">
      <c r="A162" s="25"/>
      <c r="B162" s="25"/>
      <c r="C162" s="26"/>
      <c r="D162" s="26"/>
      <c r="E162" s="26"/>
      <c r="F162" s="26"/>
      <c r="G162" s="26"/>
      <c r="H162" s="26"/>
      <c r="I162" s="26"/>
      <c r="J162" s="26"/>
      <c r="K162" s="25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ht="15">
      <c r="A163" s="25"/>
      <c r="B163" s="25"/>
      <c r="C163" s="26"/>
      <c r="D163" s="26"/>
      <c r="E163" s="26"/>
      <c r="F163" s="26"/>
      <c r="G163" s="26"/>
      <c r="H163" s="26"/>
      <c r="I163" s="26"/>
      <c r="J163" s="26"/>
      <c r="K163" s="25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</row>
    <row r="164" spans="1:66" ht="15">
      <c r="A164" s="25"/>
      <c r="B164" s="25"/>
      <c r="C164" s="26"/>
      <c r="D164" s="26"/>
      <c r="E164" s="26"/>
      <c r="F164" s="26"/>
      <c r="G164" s="26"/>
      <c r="H164" s="26"/>
      <c r="I164" s="26"/>
      <c r="J164" s="26"/>
      <c r="K164" s="25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</row>
    <row r="165" spans="1:66" ht="15">
      <c r="A165" s="25"/>
      <c r="B165" s="25"/>
      <c r="C165" s="26"/>
      <c r="D165" s="26"/>
      <c r="E165" s="26"/>
      <c r="F165" s="26"/>
      <c r="G165" s="26"/>
      <c r="H165" s="26"/>
      <c r="I165" s="26"/>
      <c r="J165" s="26"/>
      <c r="K165" s="25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</row>
    <row r="166" spans="1:66" ht="15">
      <c r="A166" s="25"/>
      <c r="B166" s="25"/>
      <c r="C166" s="26"/>
      <c r="D166" s="26"/>
      <c r="E166" s="26"/>
      <c r="F166" s="26"/>
      <c r="G166" s="26"/>
      <c r="H166" s="26"/>
      <c r="I166" s="26"/>
      <c r="J166" s="26"/>
      <c r="K166" s="25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</row>
    <row r="167" spans="1:66" ht="15">
      <c r="A167" s="25"/>
      <c r="B167" s="25"/>
      <c r="C167" s="26"/>
      <c r="D167" s="26"/>
      <c r="E167" s="26"/>
      <c r="F167" s="26"/>
      <c r="G167" s="26"/>
      <c r="H167" s="26"/>
      <c r="I167" s="26"/>
      <c r="J167" s="26"/>
      <c r="K167" s="25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</row>
    <row r="168" spans="1:66" ht="15">
      <c r="A168" s="25"/>
      <c r="B168" s="25"/>
      <c r="C168" s="26"/>
      <c r="D168" s="26"/>
      <c r="E168" s="26"/>
      <c r="F168" s="26"/>
      <c r="G168" s="26"/>
      <c r="H168" s="26"/>
      <c r="I168" s="26"/>
      <c r="J168" s="26"/>
      <c r="K168" s="25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</row>
    <row r="169" spans="1:66" ht="15">
      <c r="A169" s="25"/>
      <c r="B169" s="25"/>
      <c r="C169" s="26"/>
      <c r="D169" s="26"/>
      <c r="E169" s="26"/>
      <c r="F169" s="26"/>
      <c r="G169" s="26"/>
      <c r="H169" s="26"/>
      <c r="I169" s="26"/>
      <c r="J169" s="26"/>
      <c r="K169" s="25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</row>
    <row r="170" spans="1:66" ht="15">
      <c r="A170" s="25"/>
      <c r="B170" s="25"/>
      <c r="C170" s="26"/>
      <c r="D170" s="26"/>
      <c r="E170" s="26"/>
      <c r="F170" s="26"/>
      <c r="G170" s="26"/>
      <c r="H170" s="26"/>
      <c r="I170" s="26"/>
      <c r="J170" s="26"/>
      <c r="K170" s="25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</row>
    <row r="171" spans="1:66" ht="15">
      <c r="A171" s="25"/>
      <c r="B171" s="25"/>
      <c r="C171" s="26"/>
      <c r="D171" s="26"/>
      <c r="E171" s="26"/>
      <c r="F171" s="26"/>
      <c r="G171" s="26"/>
      <c r="H171" s="26"/>
      <c r="I171" s="26"/>
      <c r="J171" s="26"/>
      <c r="K171" s="25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</row>
    <row r="172" spans="1:66" ht="15">
      <c r="A172" s="25"/>
      <c r="B172" s="25"/>
      <c r="C172" s="26"/>
      <c r="D172" s="26"/>
      <c r="E172" s="26"/>
      <c r="F172" s="26"/>
      <c r="G172" s="26"/>
      <c r="H172" s="26"/>
      <c r="I172" s="26"/>
      <c r="J172" s="26"/>
      <c r="K172" s="25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</row>
    <row r="173" spans="1:66" ht="15">
      <c r="A173" s="25"/>
      <c r="B173" s="25"/>
      <c r="C173" s="26"/>
      <c r="D173" s="26"/>
      <c r="E173" s="26"/>
      <c r="F173" s="26"/>
      <c r="G173" s="26"/>
      <c r="H173" s="26"/>
      <c r="I173" s="26"/>
      <c r="J173" s="26"/>
      <c r="K173" s="25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</row>
    <row r="174" spans="1:66" ht="15">
      <c r="A174" s="25"/>
      <c r="B174" s="25"/>
      <c r="C174" s="26"/>
      <c r="D174" s="26"/>
      <c r="E174" s="26"/>
      <c r="F174" s="26"/>
      <c r="G174" s="26"/>
      <c r="H174" s="26"/>
      <c r="I174" s="26"/>
      <c r="J174" s="26"/>
      <c r="K174" s="25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</row>
    <row r="175" spans="1:66" ht="15">
      <c r="A175" s="25"/>
      <c r="B175" s="25"/>
      <c r="C175" s="26"/>
      <c r="D175" s="26"/>
      <c r="E175" s="26"/>
      <c r="F175" s="26"/>
      <c r="G175" s="26"/>
      <c r="H175" s="26"/>
      <c r="I175" s="26"/>
      <c r="J175" s="26"/>
      <c r="K175" s="25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</row>
    <row r="176" spans="1:66" ht="15">
      <c r="A176" s="25"/>
      <c r="B176" s="25"/>
      <c r="C176" s="26"/>
      <c r="D176" s="26"/>
      <c r="E176" s="26"/>
      <c r="F176" s="26"/>
      <c r="G176" s="26"/>
      <c r="H176" s="26"/>
      <c r="I176" s="26"/>
      <c r="J176" s="26"/>
      <c r="K176" s="25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66" ht="15">
      <c r="A177" s="25"/>
      <c r="B177" s="25"/>
      <c r="C177" s="26"/>
      <c r="D177" s="26"/>
      <c r="E177" s="26"/>
      <c r="F177" s="26"/>
      <c r="G177" s="26"/>
      <c r="H177" s="26"/>
      <c r="I177" s="26"/>
      <c r="J177" s="26"/>
      <c r="K177" s="25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</row>
    <row r="178" spans="1:66" ht="15">
      <c r="A178" s="25"/>
      <c r="B178" s="25"/>
      <c r="C178" s="26"/>
      <c r="D178" s="26"/>
      <c r="E178" s="26"/>
      <c r="F178" s="26"/>
      <c r="G178" s="26"/>
      <c r="H178" s="26"/>
      <c r="I178" s="26"/>
      <c r="J178" s="26"/>
      <c r="K178" s="25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</row>
    <row r="179" spans="1:66" ht="15">
      <c r="A179" s="25"/>
      <c r="B179" s="25"/>
      <c r="C179" s="26"/>
      <c r="D179" s="26"/>
      <c r="E179" s="26"/>
      <c r="F179" s="26"/>
      <c r="G179" s="26"/>
      <c r="H179" s="26"/>
      <c r="I179" s="26"/>
      <c r="J179" s="26"/>
      <c r="K179" s="25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</row>
    <row r="180" spans="1:66" ht="15">
      <c r="A180" s="25"/>
      <c r="B180" s="25"/>
      <c r="C180" s="26"/>
      <c r="D180" s="26"/>
      <c r="E180" s="26"/>
      <c r="F180" s="26"/>
      <c r="G180" s="26"/>
      <c r="H180" s="26"/>
      <c r="I180" s="26"/>
      <c r="J180" s="26"/>
      <c r="K180" s="25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</row>
    <row r="181" spans="1:66" ht="15">
      <c r="A181" s="25"/>
      <c r="B181" s="25"/>
      <c r="C181" s="26"/>
      <c r="D181" s="26"/>
      <c r="E181" s="26"/>
      <c r="F181" s="26"/>
      <c r="G181" s="26"/>
      <c r="H181" s="26"/>
      <c r="I181" s="26"/>
      <c r="J181" s="26"/>
      <c r="K181" s="25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</row>
    <row r="182" spans="1:66" ht="15">
      <c r="A182" s="25"/>
      <c r="B182" s="25"/>
      <c r="C182" s="26"/>
      <c r="D182" s="26"/>
      <c r="E182" s="26"/>
      <c r="F182" s="26"/>
      <c r="G182" s="26"/>
      <c r="H182" s="26"/>
      <c r="I182" s="26"/>
      <c r="J182" s="26"/>
      <c r="K182" s="25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</row>
    <row r="183" spans="1:66" ht="15">
      <c r="A183" s="25"/>
      <c r="B183" s="25"/>
      <c r="C183" s="26"/>
      <c r="D183" s="26"/>
      <c r="E183" s="26"/>
      <c r="F183" s="26"/>
      <c r="G183" s="26"/>
      <c r="H183" s="26"/>
      <c r="I183" s="26"/>
      <c r="J183" s="26"/>
      <c r="K183" s="25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</row>
    <row r="184" spans="1:66" ht="15">
      <c r="A184" s="25"/>
      <c r="B184" s="25"/>
      <c r="C184" s="26"/>
      <c r="D184" s="26"/>
      <c r="E184" s="26"/>
      <c r="F184" s="26"/>
      <c r="G184" s="26"/>
      <c r="H184" s="26"/>
      <c r="I184" s="26"/>
      <c r="J184" s="26"/>
      <c r="K184" s="25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</row>
    <row r="185" spans="1:66" ht="15">
      <c r="A185" s="25"/>
      <c r="B185" s="25"/>
      <c r="C185" s="26"/>
      <c r="D185" s="26"/>
      <c r="E185" s="26"/>
      <c r="F185" s="26"/>
      <c r="G185" s="26"/>
      <c r="H185" s="26"/>
      <c r="I185" s="26"/>
      <c r="J185" s="26"/>
      <c r="K185" s="25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</row>
    <row r="186" spans="1:66" ht="15">
      <c r="A186" s="25"/>
      <c r="B186" s="25"/>
      <c r="C186" s="26"/>
      <c r="D186" s="26"/>
      <c r="E186" s="26"/>
      <c r="F186" s="26"/>
      <c r="G186" s="26"/>
      <c r="H186" s="26"/>
      <c r="I186" s="26"/>
      <c r="J186" s="26"/>
      <c r="K186" s="25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</row>
    <row r="187" spans="1:66" ht="15">
      <c r="A187" s="25"/>
      <c r="B187" s="25"/>
      <c r="C187" s="26"/>
      <c r="D187" s="26"/>
      <c r="E187" s="26"/>
      <c r="F187" s="26"/>
      <c r="G187" s="26"/>
      <c r="H187" s="26"/>
      <c r="I187" s="26"/>
      <c r="J187" s="26"/>
      <c r="K187" s="25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</row>
    <row r="188" spans="1:66" ht="15">
      <c r="A188" s="25"/>
      <c r="B188" s="25"/>
      <c r="C188" s="26"/>
      <c r="D188" s="26"/>
      <c r="E188" s="26"/>
      <c r="F188" s="26"/>
      <c r="G188" s="26"/>
      <c r="H188" s="26"/>
      <c r="I188" s="26"/>
      <c r="J188" s="26"/>
      <c r="K188" s="25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</row>
    <row r="189" spans="1:66" ht="15">
      <c r="A189" s="25"/>
      <c r="B189" s="25"/>
      <c r="C189" s="26"/>
      <c r="D189" s="26"/>
      <c r="E189" s="26"/>
      <c r="F189" s="26"/>
      <c r="G189" s="26"/>
      <c r="H189" s="26"/>
      <c r="I189" s="26"/>
      <c r="J189" s="26"/>
      <c r="K189" s="25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</row>
    <row r="190" spans="1:66" ht="15">
      <c r="A190" s="25"/>
      <c r="B190" s="25"/>
      <c r="C190" s="26"/>
      <c r="D190" s="26"/>
      <c r="E190" s="26"/>
      <c r="F190" s="26"/>
      <c r="G190" s="26"/>
      <c r="H190" s="26"/>
      <c r="I190" s="26"/>
      <c r="J190" s="26"/>
      <c r="K190" s="25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</row>
    <row r="191" spans="1:66" ht="15">
      <c r="A191" s="25"/>
      <c r="B191" s="25"/>
      <c r="C191" s="26"/>
      <c r="D191" s="26"/>
      <c r="E191" s="26"/>
      <c r="F191" s="26"/>
      <c r="G191" s="26"/>
      <c r="H191" s="26"/>
      <c r="I191" s="26"/>
      <c r="J191" s="26"/>
      <c r="K191" s="25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</row>
    <row r="192" spans="1:66" ht="15">
      <c r="A192" s="25"/>
      <c r="B192" s="25"/>
      <c r="C192" s="26"/>
      <c r="D192" s="26"/>
      <c r="E192" s="26"/>
      <c r="F192" s="26"/>
      <c r="G192" s="26"/>
      <c r="H192" s="26"/>
      <c r="I192" s="26"/>
      <c r="J192" s="26"/>
      <c r="K192" s="25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</row>
    <row r="193" spans="1:66" ht="15">
      <c r="A193" s="25"/>
      <c r="B193" s="25"/>
      <c r="C193" s="26"/>
      <c r="D193" s="26"/>
      <c r="E193" s="26"/>
      <c r="F193" s="26"/>
      <c r="G193" s="26"/>
      <c r="H193" s="26"/>
      <c r="I193" s="26"/>
      <c r="J193" s="26"/>
      <c r="K193" s="25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</row>
    <row r="194" spans="1:66" ht="15">
      <c r="A194" s="25"/>
      <c r="B194" s="25"/>
      <c r="C194" s="26"/>
      <c r="D194" s="26"/>
      <c r="E194" s="26"/>
      <c r="F194" s="26"/>
      <c r="G194" s="26"/>
      <c r="H194" s="26"/>
      <c r="I194" s="26"/>
      <c r="J194" s="26"/>
      <c r="K194" s="25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</row>
    <row r="195" spans="1:66" ht="15">
      <c r="A195" s="25"/>
      <c r="B195" s="25"/>
      <c r="C195" s="26"/>
      <c r="D195" s="26"/>
      <c r="E195" s="26"/>
      <c r="F195" s="26"/>
      <c r="G195" s="26"/>
      <c r="H195" s="26"/>
      <c r="I195" s="26"/>
      <c r="J195" s="26"/>
      <c r="K195" s="25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</row>
    <row r="196" spans="1:66" ht="15">
      <c r="A196" s="25"/>
      <c r="B196" s="25"/>
      <c r="C196" s="26"/>
      <c r="D196" s="26"/>
      <c r="E196" s="26"/>
      <c r="F196" s="26"/>
      <c r="G196" s="26"/>
      <c r="H196" s="26"/>
      <c r="I196" s="26"/>
      <c r="J196" s="26"/>
      <c r="K196" s="25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</row>
    <row r="197" spans="1:66" ht="15">
      <c r="A197" s="25"/>
      <c r="B197" s="25"/>
      <c r="C197" s="26"/>
      <c r="D197" s="26"/>
      <c r="E197" s="26"/>
      <c r="F197" s="26"/>
      <c r="G197" s="26"/>
      <c r="H197" s="26"/>
      <c r="I197" s="26"/>
      <c r="J197" s="26"/>
      <c r="K197" s="25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</row>
    <row r="198" spans="1:66" ht="15">
      <c r="A198" s="25"/>
      <c r="B198" s="25"/>
      <c r="C198" s="26"/>
      <c r="D198" s="26"/>
      <c r="E198" s="26"/>
      <c r="F198" s="26"/>
      <c r="G198" s="26"/>
      <c r="H198" s="26"/>
      <c r="I198" s="26"/>
      <c r="J198" s="26"/>
      <c r="K198" s="25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</row>
    <row r="199" spans="1:66" ht="15">
      <c r="A199" s="25"/>
      <c r="B199" s="25"/>
      <c r="C199" s="26"/>
      <c r="D199" s="26"/>
      <c r="E199" s="26"/>
      <c r="F199" s="26"/>
      <c r="G199" s="26"/>
      <c r="H199" s="26"/>
      <c r="I199" s="26"/>
      <c r="J199" s="26"/>
      <c r="K199" s="25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</row>
    <row r="200" spans="1:66" ht="15">
      <c r="A200" s="25"/>
      <c r="B200" s="25"/>
      <c r="C200" s="26"/>
      <c r="D200" s="26"/>
      <c r="E200" s="26"/>
      <c r="F200" s="26"/>
      <c r="G200" s="26"/>
      <c r="H200" s="26"/>
      <c r="I200" s="26"/>
      <c r="J200" s="26"/>
      <c r="K200" s="25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</row>
    <row r="201" spans="1:66" ht="15">
      <c r="A201" s="25"/>
      <c r="B201" s="25"/>
      <c r="C201" s="26"/>
      <c r="D201" s="26"/>
      <c r="E201" s="26"/>
      <c r="F201" s="26"/>
      <c r="G201" s="26"/>
      <c r="H201" s="26"/>
      <c r="I201" s="26"/>
      <c r="J201" s="26"/>
      <c r="K201" s="25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</row>
    <row r="202" spans="1:66" ht="15">
      <c r="A202" s="25"/>
      <c r="B202" s="25"/>
      <c r="C202" s="26"/>
      <c r="D202" s="26"/>
      <c r="E202" s="26"/>
      <c r="F202" s="26"/>
      <c r="G202" s="26"/>
      <c r="H202" s="26"/>
      <c r="I202" s="26"/>
      <c r="J202" s="26"/>
      <c r="K202" s="25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</row>
    <row r="203" spans="1:66" ht="15">
      <c r="A203" s="25"/>
      <c r="B203" s="25"/>
      <c r="C203" s="26"/>
      <c r="D203" s="26"/>
      <c r="E203" s="26"/>
      <c r="F203" s="26"/>
      <c r="G203" s="26"/>
      <c r="H203" s="26"/>
      <c r="I203" s="26"/>
      <c r="J203" s="26"/>
      <c r="K203" s="25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</row>
    <row r="204" spans="1:66" ht="15">
      <c r="A204" s="25"/>
      <c r="B204" s="25"/>
      <c r="C204" s="26"/>
      <c r="D204" s="26"/>
      <c r="E204" s="26"/>
      <c r="F204" s="26"/>
      <c r="G204" s="26"/>
      <c r="H204" s="26"/>
      <c r="I204" s="26"/>
      <c r="J204" s="26"/>
      <c r="K204" s="25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</row>
    <row r="205" spans="1:66" ht="15">
      <c r="A205" s="25"/>
      <c r="B205" s="25"/>
      <c r="C205" s="26"/>
      <c r="D205" s="26"/>
      <c r="E205" s="26"/>
      <c r="F205" s="26"/>
      <c r="G205" s="26"/>
      <c r="H205" s="26"/>
      <c r="I205" s="26"/>
      <c r="J205" s="26"/>
      <c r="K205" s="25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</row>
    <row r="206" spans="1:66" ht="15">
      <c r="A206" s="25"/>
      <c r="B206" s="25"/>
      <c r="C206" s="26"/>
      <c r="D206" s="26"/>
      <c r="E206" s="26"/>
      <c r="F206" s="26"/>
      <c r="G206" s="26"/>
      <c r="H206" s="26"/>
      <c r="I206" s="26"/>
      <c r="J206" s="26"/>
      <c r="K206" s="25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</row>
    <row r="207" spans="1:66" ht="15">
      <c r="A207" s="25"/>
      <c r="B207" s="25"/>
      <c r="C207" s="26"/>
      <c r="D207" s="26"/>
      <c r="E207" s="26"/>
      <c r="F207" s="26"/>
      <c r="G207" s="26"/>
      <c r="H207" s="26"/>
      <c r="I207" s="26"/>
      <c r="J207" s="26"/>
      <c r="K207" s="25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</row>
    <row r="208" spans="1:66" ht="15">
      <c r="A208" s="25"/>
      <c r="B208" s="25"/>
      <c r="C208" s="26"/>
      <c r="D208" s="26"/>
      <c r="E208" s="26"/>
      <c r="F208" s="26"/>
      <c r="G208" s="26"/>
      <c r="H208" s="26"/>
      <c r="I208" s="26"/>
      <c r="J208" s="26"/>
      <c r="K208" s="25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</row>
    <row r="209" spans="1:66" ht="15">
      <c r="A209" s="25"/>
      <c r="B209" s="25"/>
      <c r="C209" s="26"/>
      <c r="D209" s="26"/>
      <c r="E209" s="26"/>
      <c r="F209" s="26"/>
      <c r="G209" s="26"/>
      <c r="H209" s="26"/>
      <c r="I209" s="26"/>
      <c r="J209" s="26"/>
      <c r="K209" s="25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</row>
    <row r="210" spans="1:66" ht="15">
      <c r="A210" s="25"/>
      <c r="B210" s="25"/>
      <c r="C210" s="26"/>
      <c r="D210" s="26"/>
      <c r="E210" s="26"/>
      <c r="F210" s="26"/>
      <c r="G210" s="26"/>
      <c r="H210" s="26"/>
      <c r="I210" s="26"/>
      <c r="J210" s="26"/>
      <c r="K210" s="25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</row>
    <row r="211" spans="1:66" ht="15">
      <c r="A211" s="25"/>
      <c r="B211" s="25"/>
      <c r="C211" s="26"/>
      <c r="D211" s="26"/>
      <c r="E211" s="26"/>
      <c r="F211" s="26"/>
      <c r="G211" s="26"/>
      <c r="H211" s="26"/>
      <c r="I211" s="26"/>
      <c r="J211" s="26"/>
      <c r="K211" s="25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</row>
    <row r="212" spans="1:66" ht="15">
      <c r="A212" s="25"/>
      <c r="B212" s="25"/>
      <c r="C212" s="26"/>
      <c r="D212" s="26"/>
      <c r="E212" s="26"/>
      <c r="F212" s="26"/>
      <c r="G212" s="26"/>
      <c r="H212" s="26"/>
      <c r="I212" s="26"/>
      <c r="J212" s="26"/>
      <c r="K212" s="25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</row>
    <row r="213" spans="1:66" ht="15">
      <c r="A213" s="25"/>
      <c r="B213" s="25"/>
      <c r="C213" s="26"/>
      <c r="D213" s="26"/>
      <c r="E213" s="26"/>
      <c r="F213" s="26"/>
      <c r="G213" s="26"/>
      <c r="H213" s="26"/>
      <c r="I213" s="26"/>
      <c r="J213" s="26"/>
      <c r="K213" s="25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</row>
    <row r="214" spans="1:66" ht="15">
      <c r="A214" s="25"/>
      <c r="B214" s="25"/>
      <c r="C214" s="26"/>
      <c r="D214" s="26"/>
      <c r="E214" s="26"/>
      <c r="F214" s="26"/>
      <c r="G214" s="26"/>
      <c r="H214" s="26"/>
      <c r="I214" s="26"/>
      <c r="J214" s="26"/>
      <c r="K214" s="25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</row>
    <row r="215" spans="1:66" ht="15">
      <c r="A215" s="25"/>
      <c r="B215" s="25"/>
      <c r="C215" s="26"/>
      <c r="D215" s="26"/>
      <c r="E215" s="26"/>
      <c r="F215" s="26"/>
      <c r="G215" s="26"/>
      <c r="H215" s="26"/>
      <c r="I215" s="26"/>
      <c r="J215" s="26"/>
      <c r="K215" s="25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</row>
    <row r="216" spans="1:66" ht="15">
      <c r="A216" s="25"/>
      <c r="B216" s="25"/>
      <c r="C216" s="26"/>
      <c r="D216" s="26"/>
      <c r="E216" s="26"/>
      <c r="F216" s="26"/>
      <c r="G216" s="26"/>
      <c r="H216" s="26"/>
      <c r="I216" s="26"/>
      <c r="J216" s="26"/>
      <c r="K216" s="25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</row>
    <row r="217" spans="1:66" ht="15">
      <c r="A217" s="25"/>
      <c r="B217" s="25"/>
      <c r="C217" s="26"/>
      <c r="D217" s="26"/>
      <c r="E217" s="26"/>
      <c r="F217" s="26"/>
      <c r="G217" s="26"/>
      <c r="H217" s="26"/>
      <c r="I217" s="26"/>
      <c r="J217" s="26"/>
      <c r="K217" s="25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</row>
    <row r="218" spans="1:66" ht="15">
      <c r="A218" s="25"/>
      <c r="B218" s="25"/>
      <c r="C218" s="26"/>
      <c r="D218" s="26"/>
      <c r="E218" s="26"/>
      <c r="F218" s="26"/>
      <c r="G218" s="26"/>
      <c r="H218" s="26"/>
      <c r="I218" s="26"/>
      <c r="J218" s="26"/>
      <c r="K218" s="25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</row>
    <row r="219" spans="1:66" ht="15">
      <c r="A219" s="25"/>
      <c r="B219" s="25"/>
      <c r="C219" s="26"/>
      <c r="D219" s="26"/>
      <c r="E219" s="26"/>
      <c r="F219" s="26"/>
      <c r="G219" s="26"/>
      <c r="H219" s="26"/>
      <c r="I219" s="26"/>
      <c r="J219" s="26"/>
      <c r="K219" s="25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</row>
    <row r="220" spans="1:66" ht="15">
      <c r="A220" s="25"/>
      <c r="B220" s="25"/>
      <c r="C220" s="26"/>
      <c r="D220" s="26"/>
      <c r="E220" s="26"/>
      <c r="F220" s="26"/>
      <c r="G220" s="26"/>
      <c r="H220" s="26"/>
      <c r="I220" s="26"/>
      <c r="J220" s="26"/>
      <c r="K220" s="25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</row>
    <row r="221" spans="1:66" ht="15">
      <c r="A221" s="25"/>
      <c r="B221" s="25"/>
      <c r="C221" s="26"/>
      <c r="D221" s="26"/>
      <c r="E221" s="26"/>
      <c r="F221" s="26"/>
      <c r="G221" s="26"/>
      <c r="H221" s="26"/>
      <c r="I221" s="26"/>
      <c r="J221" s="26"/>
      <c r="K221" s="25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</row>
    <row r="222" spans="1:66" ht="15">
      <c r="A222" s="25"/>
      <c r="B222" s="25"/>
      <c r="C222" s="26"/>
      <c r="D222" s="26"/>
      <c r="E222" s="26"/>
      <c r="F222" s="26"/>
      <c r="G222" s="26"/>
      <c r="H222" s="26"/>
      <c r="I222" s="26"/>
      <c r="J222" s="26"/>
      <c r="K222" s="25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</row>
    <row r="223" spans="1:66" ht="15">
      <c r="A223" s="25"/>
      <c r="B223" s="25"/>
      <c r="C223" s="26"/>
      <c r="D223" s="26"/>
      <c r="E223" s="26"/>
      <c r="F223" s="26"/>
      <c r="G223" s="26"/>
      <c r="H223" s="26"/>
      <c r="I223" s="26"/>
      <c r="J223" s="26"/>
      <c r="K223" s="25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</row>
    <row r="224" spans="1:66" ht="15">
      <c r="A224" s="25"/>
      <c r="B224" s="25"/>
      <c r="C224" s="26"/>
      <c r="D224" s="26"/>
      <c r="E224" s="26"/>
      <c r="F224" s="26"/>
      <c r="G224" s="26"/>
      <c r="H224" s="26"/>
      <c r="I224" s="26"/>
      <c r="J224" s="26"/>
      <c r="K224" s="25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</row>
    <row r="225" spans="1:66" ht="15">
      <c r="A225" s="25"/>
      <c r="B225" s="25"/>
      <c r="C225" s="26"/>
      <c r="D225" s="26"/>
      <c r="E225" s="26"/>
      <c r="F225" s="26"/>
      <c r="G225" s="26"/>
      <c r="H225" s="26"/>
      <c r="I225" s="26"/>
      <c r="J225" s="26"/>
      <c r="K225" s="25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</row>
    <row r="226" spans="1:66" ht="15">
      <c r="A226" s="25"/>
      <c r="B226" s="25"/>
      <c r="C226" s="26"/>
      <c r="D226" s="26"/>
      <c r="E226" s="26"/>
      <c r="F226" s="26"/>
      <c r="G226" s="26"/>
      <c r="H226" s="26"/>
      <c r="I226" s="26"/>
      <c r="J226" s="26"/>
      <c r="K226" s="25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</row>
    <row r="227" spans="1:66" ht="15">
      <c r="A227" s="25"/>
      <c r="B227" s="25"/>
      <c r="C227" s="26"/>
      <c r="D227" s="26"/>
      <c r="E227" s="26"/>
      <c r="F227" s="26"/>
      <c r="G227" s="26"/>
      <c r="H227" s="26"/>
      <c r="I227" s="26"/>
      <c r="J227" s="26"/>
      <c r="K227" s="25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</row>
    <row r="228" spans="1:66" ht="15">
      <c r="A228" s="25"/>
      <c r="B228" s="25"/>
      <c r="C228" s="26"/>
      <c r="D228" s="26"/>
      <c r="E228" s="26"/>
      <c r="F228" s="26"/>
      <c r="G228" s="26"/>
      <c r="H228" s="26"/>
      <c r="I228" s="26"/>
      <c r="J228" s="26"/>
      <c r="K228" s="25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</row>
    <row r="229" spans="1:66" ht="15">
      <c r="A229" s="25"/>
      <c r="B229" s="25"/>
      <c r="C229" s="26"/>
      <c r="D229" s="26"/>
      <c r="E229" s="26"/>
      <c r="F229" s="26"/>
      <c r="G229" s="26"/>
      <c r="H229" s="26"/>
      <c r="I229" s="26"/>
      <c r="J229" s="26"/>
      <c r="K229" s="25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</row>
    <row r="230" spans="1:66" ht="15">
      <c r="A230" s="25"/>
      <c r="B230" s="25"/>
      <c r="C230" s="26"/>
      <c r="D230" s="26"/>
      <c r="E230" s="26"/>
      <c r="F230" s="26"/>
      <c r="G230" s="26"/>
      <c r="H230" s="26"/>
      <c r="I230" s="26"/>
      <c r="J230" s="26"/>
      <c r="K230" s="25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</row>
    <row r="231" spans="1:66" ht="15">
      <c r="A231" s="25"/>
      <c r="B231" s="25"/>
      <c r="C231" s="26"/>
      <c r="D231" s="26"/>
      <c r="E231" s="26"/>
      <c r="F231" s="26"/>
      <c r="G231" s="26"/>
      <c r="H231" s="26"/>
      <c r="I231" s="26"/>
      <c r="J231" s="26"/>
      <c r="K231" s="25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</row>
    <row r="232" spans="1:66" ht="15">
      <c r="A232" s="25"/>
      <c r="B232" s="25"/>
      <c r="C232" s="26"/>
      <c r="D232" s="26"/>
      <c r="E232" s="26"/>
      <c r="F232" s="26"/>
      <c r="G232" s="26"/>
      <c r="H232" s="26"/>
      <c r="I232" s="26"/>
      <c r="J232" s="26"/>
      <c r="K232" s="25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</row>
    <row r="233" spans="1:66" ht="15">
      <c r="A233" s="25"/>
      <c r="B233" s="25"/>
      <c r="C233" s="26"/>
      <c r="D233" s="26"/>
      <c r="E233" s="26"/>
      <c r="F233" s="26"/>
      <c r="G233" s="26"/>
      <c r="H233" s="26"/>
      <c r="I233" s="26"/>
      <c r="J233" s="26"/>
      <c r="K233" s="25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</row>
    <row r="234" spans="1:66" ht="15">
      <c r="A234" s="25"/>
      <c r="B234" s="25"/>
      <c r="C234" s="26"/>
      <c r="D234" s="26"/>
      <c r="E234" s="26"/>
      <c r="F234" s="26"/>
      <c r="G234" s="26"/>
      <c r="H234" s="26"/>
      <c r="I234" s="26"/>
      <c r="J234" s="26"/>
      <c r="K234" s="25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</row>
    <row r="235" spans="1:66" ht="15">
      <c r="A235" s="25"/>
      <c r="B235" s="25"/>
      <c r="C235" s="26"/>
      <c r="D235" s="26"/>
      <c r="E235" s="26"/>
      <c r="F235" s="26"/>
      <c r="G235" s="26"/>
      <c r="H235" s="26"/>
      <c r="I235" s="26"/>
      <c r="J235" s="26"/>
      <c r="K235" s="25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</row>
    <row r="236" spans="1:66" ht="15">
      <c r="A236" s="25"/>
      <c r="B236" s="25"/>
      <c r="C236" s="26"/>
      <c r="D236" s="26"/>
      <c r="E236" s="26"/>
      <c r="F236" s="26"/>
      <c r="G236" s="26"/>
      <c r="H236" s="26"/>
      <c r="I236" s="26"/>
      <c r="J236" s="26"/>
      <c r="K236" s="25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</row>
    <row r="237" spans="1:66" ht="15">
      <c r="A237" s="25"/>
      <c r="B237" s="25"/>
      <c r="C237" s="26"/>
      <c r="D237" s="26"/>
      <c r="E237" s="26"/>
      <c r="F237" s="26"/>
      <c r="G237" s="26"/>
      <c r="H237" s="26"/>
      <c r="I237" s="26"/>
      <c r="J237" s="26"/>
      <c r="K237" s="25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</row>
    <row r="238" spans="1:66" ht="15">
      <c r="A238" s="25"/>
      <c r="B238" s="25"/>
      <c r="C238" s="26"/>
      <c r="D238" s="26"/>
      <c r="E238" s="26"/>
      <c r="F238" s="26"/>
      <c r="G238" s="26"/>
      <c r="H238" s="26"/>
      <c r="I238" s="26"/>
      <c r="J238" s="26"/>
      <c r="K238" s="25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</row>
    <row r="239" spans="1:66" ht="15">
      <c r="A239" s="25"/>
      <c r="B239" s="25"/>
      <c r="C239" s="26"/>
      <c r="D239" s="26"/>
      <c r="E239" s="26"/>
      <c r="F239" s="26"/>
      <c r="G239" s="26"/>
      <c r="H239" s="26"/>
      <c r="I239" s="26"/>
      <c r="J239" s="26"/>
      <c r="K239" s="25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</row>
    <row r="240" spans="1:66" ht="15">
      <c r="A240" s="25"/>
      <c r="B240" s="25"/>
      <c r="C240" s="26"/>
      <c r="D240" s="26"/>
      <c r="E240" s="26"/>
      <c r="F240" s="26"/>
      <c r="G240" s="26"/>
      <c r="H240" s="26"/>
      <c r="I240" s="26"/>
      <c r="J240" s="26"/>
      <c r="K240" s="25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</row>
    <row r="241" spans="1:66" ht="15">
      <c r="A241" s="25"/>
      <c r="B241" s="25"/>
      <c r="C241" s="26"/>
      <c r="D241" s="26"/>
      <c r="E241" s="26"/>
      <c r="F241" s="26"/>
      <c r="G241" s="26"/>
      <c r="H241" s="26"/>
      <c r="I241" s="26"/>
      <c r="J241" s="26"/>
      <c r="K241" s="25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</row>
    <row r="242" spans="1:66" ht="15">
      <c r="A242" s="25"/>
      <c r="B242" s="25"/>
      <c r="C242" s="26"/>
      <c r="D242" s="26"/>
      <c r="E242" s="26"/>
      <c r="F242" s="26"/>
      <c r="G242" s="26"/>
      <c r="H242" s="26"/>
      <c r="I242" s="26"/>
      <c r="J242" s="26"/>
      <c r="K242" s="25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</row>
    <row r="243" spans="1:66" ht="15">
      <c r="A243" s="25"/>
      <c r="B243" s="25"/>
      <c r="C243" s="26"/>
      <c r="D243" s="26"/>
      <c r="E243" s="26"/>
      <c r="F243" s="26"/>
      <c r="G243" s="26"/>
      <c r="H243" s="26"/>
      <c r="I243" s="26"/>
      <c r="J243" s="26"/>
      <c r="K243" s="25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</row>
    <row r="244" spans="1:66" ht="15">
      <c r="A244" s="25"/>
      <c r="B244" s="25"/>
      <c r="C244" s="26"/>
      <c r="D244" s="26"/>
      <c r="E244" s="26"/>
      <c r="F244" s="26"/>
      <c r="G244" s="26"/>
      <c r="H244" s="26"/>
      <c r="I244" s="26"/>
      <c r="J244" s="26"/>
      <c r="K244" s="25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</row>
    <row r="245" spans="1:66" ht="15">
      <c r="A245" s="25"/>
      <c r="B245" s="25"/>
      <c r="C245" s="26"/>
      <c r="D245" s="26"/>
      <c r="E245" s="26"/>
      <c r="F245" s="26"/>
      <c r="G245" s="26"/>
      <c r="H245" s="26"/>
      <c r="I245" s="26"/>
      <c r="J245" s="26"/>
      <c r="K245" s="25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</row>
    <row r="246" spans="1:66" ht="15">
      <c r="A246" s="25"/>
      <c r="B246" s="25"/>
      <c r="C246" s="26"/>
      <c r="D246" s="26"/>
      <c r="E246" s="26"/>
      <c r="F246" s="26"/>
      <c r="G246" s="26"/>
      <c r="H246" s="26"/>
      <c r="I246" s="26"/>
      <c r="J246" s="26"/>
      <c r="K246" s="25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</row>
    <row r="247" spans="1:66" ht="15">
      <c r="A247" s="25"/>
      <c r="B247" s="25"/>
      <c r="C247" s="26"/>
      <c r="D247" s="26"/>
      <c r="E247" s="26"/>
      <c r="F247" s="26"/>
      <c r="G247" s="26"/>
      <c r="H247" s="26"/>
      <c r="I247" s="26"/>
      <c r="J247" s="26"/>
      <c r="K247" s="25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</row>
    <row r="248" spans="1:66" ht="15">
      <c r="A248" s="25"/>
      <c r="B248" s="25"/>
      <c r="C248" s="26"/>
      <c r="D248" s="26"/>
      <c r="E248" s="26"/>
      <c r="F248" s="26"/>
      <c r="G248" s="26"/>
      <c r="H248" s="26"/>
      <c r="I248" s="26"/>
      <c r="J248" s="26"/>
      <c r="K248" s="25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</row>
    <row r="249" spans="1:66" ht="15">
      <c r="A249" s="25"/>
      <c r="B249" s="25"/>
      <c r="C249" s="26"/>
      <c r="D249" s="26"/>
      <c r="E249" s="26"/>
      <c r="F249" s="26"/>
      <c r="G249" s="26"/>
      <c r="H249" s="26"/>
      <c r="I249" s="26"/>
      <c r="J249" s="26"/>
      <c r="K249" s="25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</row>
    <row r="250" spans="1:66" ht="15">
      <c r="A250" s="25"/>
      <c r="B250" s="25"/>
      <c r="C250" s="26"/>
      <c r="D250" s="26"/>
      <c r="E250" s="26"/>
      <c r="F250" s="26"/>
      <c r="G250" s="26"/>
      <c r="H250" s="26"/>
      <c r="I250" s="26"/>
      <c r="J250" s="26"/>
      <c r="K250" s="25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</row>
    <row r="251" spans="1:66" ht="15">
      <c r="A251" s="25"/>
      <c r="B251" s="25"/>
      <c r="C251" s="26"/>
      <c r="D251" s="26"/>
      <c r="E251" s="26"/>
      <c r="F251" s="26"/>
      <c r="G251" s="26"/>
      <c r="H251" s="26"/>
      <c r="I251" s="26"/>
      <c r="J251" s="26"/>
      <c r="K251" s="25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</row>
    <row r="252" spans="1:66" ht="15">
      <c r="A252" s="25"/>
      <c r="B252" s="25"/>
      <c r="C252" s="26"/>
      <c r="D252" s="26"/>
      <c r="E252" s="26"/>
      <c r="F252" s="26"/>
      <c r="G252" s="26"/>
      <c r="H252" s="26"/>
      <c r="I252" s="26"/>
      <c r="J252" s="26"/>
      <c r="K252" s="25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</row>
    <row r="253" spans="1:66" ht="15">
      <c r="A253" s="25"/>
      <c r="B253" s="25"/>
      <c r="C253" s="26"/>
      <c r="D253" s="26"/>
      <c r="E253" s="26"/>
      <c r="F253" s="26"/>
      <c r="G253" s="26"/>
      <c r="H253" s="26"/>
      <c r="I253" s="26"/>
      <c r="J253" s="26"/>
      <c r="K253" s="25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</row>
    <row r="254" spans="1:66" ht="15">
      <c r="A254" s="25"/>
      <c r="B254" s="25"/>
      <c r="C254" s="26"/>
      <c r="D254" s="26"/>
      <c r="E254" s="26"/>
      <c r="F254" s="26"/>
      <c r="G254" s="26"/>
      <c r="H254" s="26"/>
      <c r="I254" s="26"/>
      <c r="J254" s="26"/>
      <c r="K254" s="25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</row>
    <row r="255" spans="1:66" ht="15">
      <c r="A255" s="25"/>
      <c r="B255" s="25"/>
      <c r="C255" s="26"/>
      <c r="D255" s="26"/>
      <c r="E255" s="26"/>
      <c r="F255" s="26"/>
      <c r="G255" s="26"/>
      <c r="H255" s="26"/>
      <c r="I255" s="26"/>
      <c r="J255" s="26"/>
      <c r="K255" s="25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</row>
    <row r="256" spans="1:66" ht="15">
      <c r="A256" s="25"/>
      <c r="B256" s="25"/>
      <c r="C256" s="26"/>
      <c r="D256" s="26"/>
      <c r="E256" s="26"/>
      <c r="F256" s="26"/>
      <c r="G256" s="26"/>
      <c r="H256" s="26"/>
      <c r="I256" s="26"/>
      <c r="J256" s="26"/>
      <c r="K256" s="25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</row>
    <row r="257" spans="1:66" ht="15">
      <c r="A257" s="25"/>
      <c r="B257" s="25"/>
      <c r="C257" s="26"/>
      <c r="D257" s="26"/>
      <c r="E257" s="26"/>
      <c r="F257" s="26"/>
      <c r="G257" s="26"/>
      <c r="H257" s="26"/>
      <c r="I257" s="26"/>
      <c r="J257" s="26"/>
      <c r="K257" s="25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</row>
    <row r="258" spans="1:66" ht="15">
      <c r="A258" s="25"/>
      <c r="B258" s="25"/>
      <c r="C258" s="26"/>
      <c r="D258" s="26"/>
      <c r="E258" s="26"/>
      <c r="F258" s="26"/>
      <c r="G258" s="26"/>
      <c r="H258" s="26"/>
      <c r="I258" s="26"/>
      <c r="J258" s="26"/>
      <c r="K258" s="25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</row>
    <row r="259" spans="1:66" ht="15">
      <c r="A259" s="25"/>
      <c r="B259" s="25"/>
      <c r="C259" s="26"/>
      <c r="D259" s="26"/>
      <c r="E259" s="26"/>
      <c r="F259" s="26"/>
      <c r="G259" s="26"/>
      <c r="H259" s="26"/>
      <c r="I259" s="26"/>
      <c r="J259" s="26"/>
      <c r="K259" s="25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</row>
    <row r="260" spans="1:66" ht="15">
      <c r="A260" s="25"/>
      <c r="B260" s="25"/>
      <c r="C260" s="26"/>
      <c r="D260" s="26"/>
      <c r="E260" s="26"/>
      <c r="F260" s="26"/>
      <c r="G260" s="26"/>
      <c r="H260" s="26"/>
      <c r="I260" s="26"/>
      <c r="J260" s="26"/>
      <c r="K260" s="25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</row>
    <row r="261" spans="1:66" ht="15">
      <c r="A261" s="25"/>
      <c r="B261" s="25"/>
      <c r="C261" s="26"/>
      <c r="D261" s="26"/>
      <c r="E261" s="26"/>
      <c r="F261" s="26"/>
      <c r="G261" s="26"/>
      <c r="H261" s="26"/>
      <c r="I261" s="26"/>
      <c r="J261" s="26"/>
      <c r="K261" s="25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</row>
    <row r="262" spans="1:66" ht="15">
      <c r="A262" s="25"/>
      <c r="B262" s="25"/>
      <c r="C262" s="26"/>
      <c r="D262" s="26"/>
      <c r="E262" s="26"/>
      <c r="F262" s="26"/>
      <c r="G262" s="26"/>
      <c r="H262" s="26"/>
      <c r="I262" s="26"/>
      <c r="J262" s="26"/>
      <c r="K262" s="25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</row>
    <row r="263" spans="1:66" ht="15">
      <c r="A263" s="25"/>
      <c r="B263" s="25"/>
      <c r="C263" s="26"/>
      <c r="D263" s="26"/>
      <c r="E263" s="26"/>
      <c r="F263" s="26"/>
      <c r="G263" s="26"/>
      <c r="H263" s="26"/>
      <c r="I263" s="26"/>
      <c r="J263" s="26"/>
      <c r="K263" s="25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</row>
    <row r="264" spans="1:66" ht="15">
      <c r="A264" s="25"/>
      <c r="B264" s="25"/>
      <c r="C264" s="26"/>
      <c r="D264" s="26"/>
      <c r="E264" s="26"/>
      <c r="F264" s="26"/>
      <c r="G264" s="26"/>
      <c r="H264" s="26"/>
      <c r="I264" s="26"/>
      <c r="J264" s="26"/>
      <c r="K264" s="25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</row>
    <row r="265" spans="1:66" ht="15">
      <c r="A265" s="25"/>
      <c r="B265" s="25"/>
      <c r="C265" s="26"/>
      <c r="D265" s="26"/>
      <c r="E265" s="26"/>
      <c r="F265" s="26"/>
      <c r="G265" s="26"/>
      <c r="H265" s="26"/>
      <c r="I265" s="26"/>
      <c r="J265" s="26"/>
      <c r="K265" s="25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</row>
    <row r="266" spans="1:66" ht="15">
      <c r="A266" s="25"/>
      <c r="B266" s="25"/>
      <c r="C266" s="26"/>
      <c r="D266" s="26"/>
      <c r="E266" s="26"/>
      <c r="F266" s="26"/>
      <c r="G266" s="26"/>
      <c r="H266" s="26"/>
      <c r="I266" s="26"/>
      <c r="J266" s="26"/>
      <c r="K266" s="25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</row>
    <row r="267" spans="1:66" ht="15">
      <c r="A267" s="25"/>
      <c r="B267" s="25"/>
      <c r="C267" s="26"/>
      <c r="D267" s="26"/>
      <c r="E267" s="26"/>
      <c r="F267" s="26"/>
      <c r="G267" s="26"/>
      <c r="H267" s="26"/>
      <c r="I267" s="26"/>
      <c r="J267" s="26"/>
      <c r="K267" s="25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</row>
    <row r="268" spans="1:66" ht="15">
      <c r="A268" s="25"/>
      <c r="B268" s="25"/>
      <c r="C268" s="26"/>
      <c r="D268" s="26"/>
      <c r="E268" s="26"/>
      <c r="F268" s="26"/>
      <c r="G268" s="26"/>
      <c r="H268" s="26"/>
      <c r="I268" s="26"/>
      <c r="J268" s="26"/>
      <c r="K268" s="25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</row>
    <row r="269" spans="1:66" ht="15">
      <c r="A269" s="25"/>
      <c r="B269" s="25"/>
      <c r="C269" s="26"/>
      <c r="D269" s="26"/>
      <c r="E269" s="26"/>
      <c r="F269" s="26"/>
      <c r="G269" s="26"/>
      <c r="H269" s="26"/>
      <c r="I269" s="26"/>
      <c r="J269" s="26"/>
      <c r="K269" s="25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</row>
    <row r="270" spans="1:66" ht="15">
      <c r="A270" s="25"/>
      <c r="B270" s="25"/>
      <c r="C270" s="26"/>
      <c r="D270" s="26"/>
      <c r="E270" s="26"/>
      <c r="F270" s="26"/>
      <c r="G270" s="26"/>
      <c r="H270" s="26"/>
      <c r="I270" s="26"/>
      <c r="J270" s="26"/>
      <c r="K270" s="25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</row>
    <row r="271" spans="1:66" ht="15">
      <c r="A271" s="25"/>
      <c r="B271" s="25"/>
      <c r="C271" s="26"/>
      <c r="D271" s="26"/>
      <c r="E271" s="26"/>
      <c r="F271" s="26"/>
      <c r="G271" s="26"/>
      <c r="H271" s="26"/>
      <c r="I271" s="26"/>
      <c r="J271" s="26"/>
      <c r="K271" s="25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</row>
    <row r="272" spans="1:66" ht="15">
      <c r="A272" s="25"/>
      <c r="B272" s="25"/>
      <c r="C272" s="26"/>
      <c r="D272" s="26"/>
      <c r="E272" s="26"/>
      <c r="F272" s="26"/>
      <c r="G272" s="26"/>
      <c r="H272" s="26"/>
      <c r="I272" s="26"/>
      <c r="J272" s="26"/>
      <c r="K272" s="25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</row>
    <row r="273" spans="1:66" ht="15">
      <c r="A273" s="25"/>
      <c r="B273" s="25"/>
      <c r="C273" s="26"/>
      <c r="D273" s="26"/>
      <c r="E273" s="26"/>
      <c r="F273" s="26"/>
      <c r="G273" s="26"/>
      <c r="H273" s="26"/>
      <c r="I273" s="26"/>
      <c r="J273" s="26"/>
      <c r="K273" s="25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</row>
    <row r="274" spans="1:66" ht="15">
      <c r="A274" s="25"/>
      <c r="B274" s="25"/>
      <c r="C274" s="26"/>
      <c r="D274" s="26"/>
      <c r="E274" s="26"/>
      <c r="F274" s="26"/>
      <c r="G274" s="26"/>
      <c r="H274" s="26"/>
      <c r="I274" s="26"/>
      <c r="J274" s="26"/>
      <c r="K274" s="25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</row>
    <row r="275" spans="1:66" ht="15">
      <c r="A275" s="25"/>
      <c r="B275" s="25"/>
      <c r="C275" s="26"/>
      <c r="D275" s="26"/>
      <c r="E275" s="26"/>
      <c r="F275" s="26"/>
      <c r="G275" s="26"/>
      <c r="H275" s="26"/>
      <c r="I275" s="26"/>
      <c r="J275" s="26"/>
      <c r="K275" s="25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</row>
    <row r="276" spans="1:66" ht="15">
      <c r="A276" s="25"/>
      <c r="B276" s="25"/>
      <c r="C276" s="26"/>
      <c r="D276" s="26"/>
      <c r="E276" s="26"/>
      <c r="F276" s="26"/>
      <c r="G276" s="26"/>
      <c r="H276" s="26"/>
      <c r="I276" s="26"/>
      <c r="J276" s="26"/>
      <c r="K276" s="25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</row>
    <row r="277" spans="1:66" ht="15">
      <c r="A277" s="25"/>
      <c r="B277" s="25"/>
      <c r="C277" s="26"/>
      <c r="D277" s="26"/>
      <c r="E277" s="26"/>
      <c r="F277" s="26"/>
      <c r="G277" s="26"/>
      <c r="H277" s="26"/>
      <c r="I277" s="26"/>
      <c r="J277" s="26"/>
      <c r="K277" s="25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</row>
    <row r="278" spans="1:66" ht="15">
      <c r="A278" s="25"/>
      <c r="B278" s="25"/>
      <c r="C278" s="26"/>
      <c r="D278" s="26"/>
      <c r="E278" s="26"/>
      <c r="F278" s="26"/>
      <c r="G278" s="26"/>
      <c r="H278" s="26"/>
      <c r="I278" s="26"/>
      <c r="J278" s="26"/>
      <c r="K278" s="25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</row>
    <row r="279" spans="1:66" ht="15">
      <c r="A279" s="25"/>
      <c r="B279" s="25"/>
      <c r="C279" s="26"/>
      <c r="D279" s="26"/>
      <c r="E279" s="26"/>
      <c r="F279" s="26"/>
      <c r="G279" s="26"/>
      <c r="H279" s="26"/>
      <c r="I279" s="26"/>
      <c r="J279" s="26"/>
      <c r="K279" s="25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</row>
    <row r="280" spans="1:66" ht="15">
      <c r="A280" s="25"/>
      <c r="B280" s="25"/>
      <c r="C280" s="26"/>
      <c r="D280" s="26"/>
      <c r="E280" s="26"/>
      <c r="F280" s="26"/>
      <c r="G280" s="26"/>
      <c r="H280" s="26"/>
      <c r="I280" s="26"/>
      <c r="J280" s="26"/>
      <c r="K280" s="25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</row>
    <row r="281" spans="1:66" ht="15">
      <c r="A281" s="25"/>
      <c r="B281" s="25"/>
      <c r="C281" s="26"/>
      <c r="D281" s="26"/>
      <c r="E281" s="26"/>
      <c r="F281" s="26"/>
      <c r="G281" s="26"/>
      <c r="H281" s="26"/>
      <c r="I281" s="26"/>
      <c r="J281" s="26"/>
      <c r="K281" s="25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</row>
    <row r="282" spans="1:66" ht="15">
      <c r="A282" s="25"/>
      <c r="B282" s="25"/>
      <c r="C282" s="26"/>
      <c r="D282" s="26"/>
      <c r="E282" s="26"/>
      <c r="F282" s="26"/>
      <c r="G282" s="26"/>
      <c r="H282" s="26"/>
      <c r="I282" s="26"/>
      <c r="J282" s="26"/>
      <c r="K282" s="25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</row>
    <row r="283" spans="1:66" ht="15">
      <c r="A283" s="25"/>
      <c r="B283" s="25"/>
      <c r="C283" s="26"/>
      <c r="D283" s="26"/>
      <c r="E283" s="26"/>
      <c r="F283" s="26"/>
      <c r="G283" s="26"/>
      <c r="H283" s="26"/>
      <c r="I283" s="26"/>
      <c r="J283" s="26"/>
      <c r="K283" s="25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</row>
    <row r="284" spans="1:66" ht="15">
      <c r="A284" s="25"/>
      <c r="B284" s="25"/>
      <c r="C284" s="26"/>
      <c r="D284" s="26"/>
      <c r="E284" s="26"/>
      <c r="F284" s="26"/>
      <c r="G284" s="26"/>
      <c r="H284" s="26"/>
      <c r="I284" s="26"/>
      <c r="J284" s="26"/>
      <c r="K284" s="25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</row>
    <row r="285" spans="1:66" ht="15">
      <c r="A285" s="25"/>
      <c r="B285" s="25"/>
      <c r="C285" s="26"/>
      <c r="D285" s="26"/>
      <c r="E285" s="26"/>
      <c r="F285" s="26"/>
      <c r="G285" s="26"/>
      <c r="H285" s="26"/>
      <c r="I285" s="26"/>
      <c r="J285" s="26"/>
      <c r="K285" s="25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</row>
    <row r="286" spans="1:66" ht="15">
      <c r="A286" s="25"/>
      <c r="B286" s="25"/>
      <c r="C286" s="26"/>
      <c r="D286" s="26"/>
      <c r="E286" s="26"/>
      <c r="F286" s="26"/>
      <c r="G286" s="26"/>
      <c r="H286" s="26"/>
      <c r="I286" s="26"/>
      <c r="J286" s="26"/>
      <c r="K286" s="25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</row>
    <row r="287" spans="1:66" ht="15">
      <c r="A287" s="25"/>
      <c r="B287" s="25"/>
      <c r="C287" s="26"/>
      <c r="D287" s="26"/>
      <c r="E287" s="26"/>
      <c r="F287" s="26"/>
      <c r="G287" s="26"/>
      <c r="H287" s="26"/>
      <c r="I287" s="26"/>
      <c r="J287" s="26"/>
      <c r="K287" s="25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</row>
    <row r="288" spans="1:66" ht="15">
      <c r="A288" s="25"/>
      <c r="B288" s="25"/>
      <c r="C288" s="26"/>
      <c r="D288" s="26"/>
      <c r="E288" s="26"/>
      <c r="F288" s="26"/>
      <c r="G288" s="26"/>
      <c r="H288" s="26"/>
      <c r="I288" s="26"/>
      <c r="J288" s="26"/>
      <c r="K288" s="25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</row>
    <row r="289" spans="1:66" ht="15">
      <c r="A289" s="25"/>
      <c r="B289" s="25"/>
      <c r="C289" s="26"/>
      <c r="D289" s="26"/>
      <c r="E289" s="26"/>
      <c r="F289" s="26"/>
      <c r="G289" s="26"/>
      <c r="H289" s="26"/>
      <c r="I289" s="26"/>
      <c r="J289" s="26"/>
      <c r="K289" s="25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</row>
    <row r="290" spans="1:66" ht="15">
      <c r="A290" s="25"/>
      <c r="B290" s="25"/>
      <c r="C290" s="26"/>
      <c r="D290" s="26"/>
      <c r="E290" s="26"/>
      <c r="F290" s="26"/>
      <c r="G290" s="26"/>
      <c r="H290" s="26"/>
      <c r="I290" s="26"/>
      <c r="J290" s="26"/>
      <c r="K290" s="25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</row>
    <row r="291" spans="1:66" ht="15">
      <c r="A291" s="25"/>
      <c r="B291" s="25"/>
      <c r="C291" s="26"/>
      <c r="D291" s="26"/>
      <c r="E291" s="26"/>
      <c r="F291" s="26"/>
      <c r="G291" s="26"/>
      <c r="H291" s="26"/>
      <c r="I291" s="26"/>
      <c r="J291" s="26"/>
      <c r="K291" s="25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</row>
    <row r="292" spans="1:66" ht="15">
      <c r="A292" s="25"/>
      <c r="B292" s="25"/>
      <c r="C292" s="26"/>
      <c r="D292" s="26"/>
      <c r="E292" s="26"/>
      <c r="F292" s="26"/>
      <c r="G292" s="26"/>
      <c r="H292" s="26"/>
      <c r="I292" s="26"/>
      <c r="J292" s="26"/>
      <c r="K292" s="25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</row>
    <row r="293" spans="1:66" ht="15">
      <c r="A293" s="25"/>
      <c r="B293" s="25"/>
      <c r="C293" s="26"/>
      <c r="D293" s="26"/>
      <c r="E293" s="26"/>
      <c r="F293" s="26"/>
      <c r="G293" s="26"/>
      <c r="H293" s="26"/>
      <c r="I293" s="26"/>
      <c r="J293" s="26"/>
      <c r="K293" s="25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</row>
    <row r="294" spans="1:66" ht="15">
      <c r="A294" s="25"/>
      <c r="B294" s="25"/>
      <c r="C294" s="26"/>
      <c r="D294" s="26"/>
      <c r="E294" s="26"/>
      <c r="F294" s="26"/>
      <c r="G294" s="26"/>
      <c r="H294" s="26"/>
      <c r="I294" s="26"/>
      <c r="J294" s="26"/>
      <c r="K294" s="25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</row>
    <row r="295" spans="1:66" ht="15">
      <c r="A295" s="25"/>
      <c r="B295" s="25"/>
      <c r="C295" s="26"/>
      <c r="D295" s="26"/>
      <c r="E295" s="26"/>
      <c r="F295" s="26"/>
      <c r="G295" s="26"/>
      <c r="H295" s="26"/>
      <c r="I295" s="26"/>
      <c r="J295" s="26"/>
      <c r="K295" s="25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</row>
    <row r="296" spans="1:66" ht="15">
      <c r="A296" s="25"/>
      <c r="B296" s="25"/>
      <c r="C296" s="26"/>
      <c r="D296" s="26"/>
      <c r="E296" s="26"/>
      <c r="F296" s="26"/>
      <c r="G296" s="26"/>
      <c r="H296" s="26"/>
      <c r="I296" s="26"/>
      <c r="J296" s="26"/>
      <c r="K296" s="25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</row>
    <row r="297" spans="1:66" ht="15">
      <c r="A297" s="25"/>
      <c r="B297" s="25"/>
      <c r="C297" s="26"/>
      <c r="D297" s="26"/>
      <c r="E297" s="26"/>
      <c r="F297" s="26"/>
      <c r="G297" s="26"/>
      <c r="H297" s="26"/>
      <c r="I297" s="26"/>
      <c r="J297" s="26"/>
      <c r="K297" s="25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</row>
    <row r="298" spans="1:66" ht="15">
      <c r="A298" s="25"/>
      <c r="B298" s="25"/>
      <c r="C298" s="26"/>
      <c r="D298" s="26"/>
      <c r="E298" s="26"/>
      <c r="F298" s="26"/>
      <c r="G298" s="26"/>
      <c r="H298" s="26"/>
      <c r="I298" s="26"/>
      <c r="J298" s="26"/>
      <c r="K298" s="25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</row>
    <row r="299" spans="1:66" ht="15">
      <c r="A299" s="25"/>
      <c r="B299" s="25"/>
      <c r="C299" s="26"/>
      <c r="D299" s="26"/>
      <c r="E299" s="26"/>
      <c r="F299" s="26"/>
      <c r="G299" s="26"/>
      <c r="H299" s="26"/>
      <c r="I299" s="26"/>
      <c r="J299" s="26"/>
      <c r="K299" s="25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</row>
    <row r="300" spans="1:66" ht="15">
      <c r="A300" s="25"/>
      <c r="B300" s="25"/>
      <c r="C300" s="26"/>
      <c r="D300" s="26"/>
      <c r="E300" s="26"/>
      <c r="F300" s="26"/>
      <c r="G300" s="26"/>
      <c r="H300" s="26"/>
      <c r="I300" s="26"/>
      <c r="J300" s="26"/>
      <c r="K300" s="25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</row>
    <row r="301" spans="1:66" ht="15">
      <c r="A301" s="25"/>
      <c r="B301" s="25"/>
      <c r="C301" s="26"/>
      <c r="D301" s="26"/>
      <c r="E301" s="26"/>
      <c r="F301" s="26"/>
      <c r="G301" s="26"/>
      <c r="H301" s="26"/>
      <c r="I301" s="26"/>
      <c r="J301" s="26"/>
      <c r="K301" s="25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</row>
    <row r="302" spans="1:66" ht="15">
      <c r="A302" s="25"/>
      <c r="B302" s="25"/>
      <c r="C302" s="26"/>
      <c r="D302" s="26"/>
      <c r="E302" s="26"/>
      <c r="F302" s="26"/>
      <c r="G302" s="26"/>
      <c r="H302" s="26"/>
      <c r="I302" s="26"/>
      <c r="J302" s="26"/>
      <c r="K302" s="25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</row>
    <row r="303" spans="1:66" ht="15">
      <c r="A303" s="25"/>
      <c r="B303" s="25"/>
      <c r="C303" s="26"/>
      <c r="D303" s="26"/>
      <c r="E303" s="26"/>
      <c r="F303" s="26"/>
      <c r="G303" s="26"/>
      <c r="H303" s="26"/>
      <c r="I303" s="26"/>
      <c r="J303" s="26"/>
      <c r="K303" s="25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</row>
    <row r="304" spans="1:66" ht="15">
      <c r="A304" s="25"/>
      <c r="B304" s="25"/>
      <c r="C304" s="26"/>
      <c r="D304" s="26"/>
      <c r="E304" s="26"/>
      <c r="F304" s="26"/>
      <c r="G304" s="26"/>
      <c r="H304" s="26"/>
      <c r="I304" s="26"/>
      <c r="J304" s="26"/>
      <c r="K304" s="25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</row>
    <row r="305" spans="1:66" ht="15">
      <c r="A305" s="25"/>
      <c r="B305" s="25"/>
      <c r="C305" s="26"/>
      <c r="D305" s="26"/>
      <c r="E305" s="26"/>
      <c r="F305" s="26"/>
      <c r="G305" s="26"/>
      <c r="H305" s="26"/>
      <c r="I305" s="26"/>
      <c r="J305" s="26"/>
      <c r="K305" s="25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</row>
    <row r="306" spans="1:66" ht="15">
      <c r="A306" s="25"/>
      <c r="B306" s="25"/>
      <c r="C306" s="26"/>
      <c r="D306" s="26"/>
      <c r="E306" s="26"/>
      <c r="F306" s="26"/>
      <c r="G306" s="26"/>
      <c r="H306" s="26"/>
      <c r="I306" s="26"/>
      <c r="J306" s="26"/>
      <c r="K306" s="25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</row>
    <row r="307" spans="1:66" ht="15">
      <c r="A307" s="25"/>
      <c r="B307" s="25"/>
      <c r="C307" s="26"/>
      <c r="D307" s="26"/>
      <c r="E307" s="26"/>
      <c r="F307" s="26"/>
      <c r="G307" s="26"/>
      <c r="H307" s="26"/>
      <c r="I307" s="26"/>
      <c r="J307" s="26"/>
      <c r="K307" s="25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</row>
    <row r="308" spans="1:66" ht="15">
      <c r="A308" s="25"/>
      <c r="B308" s="25"/>
      <c r="C308" s="26"/>
      <c r="D308" s="26"/>
      <c r="E308" s="26"/>
      <c r="F308" s="26"/>
      <c r="G308" s="26"/>
      <c r="H308" s="26"/>
      <c r="I308" s="26"/>
      <c r="J308" s="26"/>
      <c r="K308" s="25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</row>
    <row r="309" spans="1:66" ht="15">
      <c r="A309" s="25"/>
      <c r="B309" s="25"/>
      <c r="C309" s="26"/>
      <c r="D309" s="26"/>
      <c r="E309" s="26"/>
      <c r="F309" s="26"/>
      <c r="G309" s="26"/>
      <c r="H309" s="26"/>
      <c r="I309" s="26"/>
      <c r="J309" s="26"/>
      <c r="K309" s="25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</row>
    <row r="310" spans="1:66" ht="15">
      <c r="A310" s="25"/>
      <c r="B310" s="25"/>
      <c r="C310" s="26"/>
      <c r="D310" s="26"/>
      <c r="E310" s="26"/>
      <c r="F310" s="26"/>
      <c r="G310" s="26"/>
      <c r="H310" s="26"/>
      <c r="I310" s="26"/>
      <c r="J310" s="26"/>
      <c r="K310" s="25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</row>
    <row r="311" spans="1:66" ht="15">
      <c r="A311" s="25"/>
      <c r="B311" s="25"/>
      <c r="C311" s="26"/>
      <c r="D311" s="26"/>
      <c r="E311" s="26"/>
      <c r="F311" s="26"/>
      <c r="G311" s="26"/>
      <c r="H311" s="26"/>
      <c r="I311" s="26"/>
      <c r="J311" s="26"/>
      <c r="K311" s="25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</row>
    <row r="312" spans="1:66" ht="15">
      <c r="A312" s="25"/>
      <c r="B312" s="25"/>
      <c r="C312" s="26"/>
      <c r="D312" s="26"/>
      <c r="E312" s="26"/>
      <c r="F312" s="26"/>
      <c r="G312" s="26"/>
      <c r="H312" s="26"/>
      <c r="I312" s="26"/>
      <c r="J312" s="26"/>
      <c r="K312" s="25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</row>
    <row r="313" spans="1:66" ht="15">
      <c r="A313" s="25"/>
      <c r="B313" s="25"/>
      <c r="C313" s="26"/>
      <c r="D313" s="26"/>
      <c r="E313" s="26"/>
      <c r="F313" s="26"/>
      <c r="G313" s="26"/>
      <c r="H313" s="26"/>
      <c r="I313" s="26"/>
      <c r="J313" s="26"/>
      <c r="K313" s="25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</row>
    <row r="314" spans="1:66" ht="15">
      <c r="A314" s="25"/>
      <c r="B314" s="25"/>
      <c r="C314" s="26"/>
      <c r="D314" s="26"/>
      <c r="E314" s="26"/>
      <c r="F314" s="26"/>
      <c r="G314" s="26"/>
      <c r="H314" s="26"/>
      <c r="I314" s="26"/>
      <c r="J314" s="26"/>
      <c r="K314" s="25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</row>
    <row r="315" spans="1:66" ht="15">
      <c r="A315" s="25"/>
      <c r="B315" s="25"/>
      <c r="C315" s="26"/>
      <c r="D315" s="26"/>
      <c r="E315" s="26"/>
      <c r="F315" s="26"/>
      <c r="G315" s="26"/>
      <c r="H315" s="26"/>
      <c r="I315" s="26"/>
      <c r="J315" s="26"/>
      <c r="K315" s="25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</row>
    <row r="316" spans="1:66" ht="15">
      <c r="A316" s="25"/>
      <c r="B316" s="25"/>
      <c r="C316" s="26"/>
      <c r="D316" s="26"/>
      <c r="E316" s="26"/>
      <c r="F316" s="26"/>
      <c r="G316" s="26"/>
      <c r="H316" s="26"/>
      <c r="I316" s="26"/>
      <c r="J316" s="26"/>
      <c r="K316" s="25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</row>
    <row r="317" spans="1:66" ht="15">
      <c r="A317" s="25"/>
      <c r="B317" s="25"/>
      <c r="C317" s="26"/>
      <c r="D317" s="26"/>
      <c r="E317" s="26"/>
      <c r="F317" s="26"/>
      <c r="G317" s="26"/>
      <c r="H317" s="26"/>
      <c r="I317" s="26"/>
      <c r="J317" s="26"/>
      <c r="K317" s="25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</row>
    <row r="318" spans="1:66" ht="15">
      <c r="A318" s="25"/>
      <c r="B318" s="25"/>
      <c r="C318" s="26"/>
      <c r="D318" s="26"/>
      <c r="E318" s="26"/>
      <c r="F318" s="26"/>
      <c r="G318" s="26"/>
      <c r="H318" s="26"/>
      <c r="I318" s="26"/>
      <c r="J318" s="26"/>
      <c r="K318" s="25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</row>
    <row r="319" spans="1:66" ht="15">
      <c r="A319" s="25"/>
      <c r="B319" s="25"/>
      <c r="C319" s="26"/>
      <c r="D319" s="26"/>
      <c r="E319" s="26"/>
      <c r="F319" s="26"/>
      <c r="G319" s="26"/>
      <c r="H319" s="26"/>
      <c r="I319" s="26"/>
      <c r="J319" s="26"/>
      <c r="K319" s="25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</row>
    <row r="320" spans="1:66" ht="15">
      <c r="A320" s="25"/>
      <c r="B320" s="25"/>
      <c r="C320" s="26"/>
      <c r="D320" s="26"/>
      <c r="E320" s="26"/>
      <c r="F320" s="26"/>
      <c r="G320" s="26"/>
      <c r="H320" s="26"/>
      <c r="I320" s="26"/>
      <c r="J320" s="26"/>
      <c r="K320" s="25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</row>
    <row r="321" spans="1:66" ht="15">
      <c r="A321" s="25"/>
      <c r="B321" s="25"/>
      <c r="C321" s="26"/>
      <c r="D321" s="26"/>
      <c r="E321" s="26"/>
      <c r="F321" s="26"/>
      <c r="G321" s="26"/>
      <c r="H321" s="26"/>
      <c r="I321" s="26"/>
      <c r="J321" s="26"/>
      <c r="K321" s="25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</row>
    <row r="322" spans="1:66" ht="15">
      <c r="A322" s="25"/>
      <c r="B322" s="25"/>
      <c r="C322" s="26"/>
      <c r="D322" s="26"/>
      <c r="E322" s="26"/>
      <c r="F322" s="26"/>
      <c r="G322" s="26"/>
      <c r="H322" s="26"/>
      <c r="I322" s="26"/>
      <c r="J322" s="26"/>
      <c r="K322" s="25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</row>
    <row r="323" spans="1:66" ht="15">
      <c r="A323" s="25"/>
      <c r="B323" s="25"/>
      <c r="C323" s="26"/>
      <c r="D323" s="26"/>
      <c r="E323" s="26"/>
      <c r="F323" s="26"/>
      <c r="G323" s="26"/>
      <c r="H323" s="26"/>
      <c r="I323" s="26"/>
      <c r="J323" s="26"/>
      <c r="K323" s="25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</row>
    <row r="324" spans="1:66" ht="15">
      <c r="A324" s="25"/>
      <c r="B324" s="25"/>
      <c r="C324" s="26"/>
      <c r="D324" s="26"/>
      <c r="E324" s="26"/>
      <c r="F324" s="26"/>
      <c r="G324" s="26"/>
      <c r="H324" s="26"/>
      <c r="I324" s="26"/>
      <c r="J324" s="26"/>
      <c r="K324" s="25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</row>
    <row r="325" spans="1:66" ht="15">
      <c r="A325" s="25"/>
      <c r="B325" s="25"/>
      <c r="C325" s="26"/>
      <c r="D325" s="26"/>
      <c r="E325" s="26"/>
      <c r="F325" s="26"/>
      <c r="G325" s="26"/>
      <c r="H325" s="26"/>
      <c r="I325" s="26"/>
      <c r="J325" s="26"/>
      <c r="K325" s="25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</row>
    <row r="326" spans="1:66" ht="15">
      <c r="A326" s="25"/>
      <c r="B326" s="25"/>
      <c r="C326" s="26"/>
      <c r="D326" s="26"/>
      <c r="E326" s="26"/>
      <c r="F326" s="26"/>
      <c r="G326" s="26"/>
      <c r="H326" s="26"/>
      <c r="I326" s="26"/>
      <c r="J326" s="26"/>
      <c r="K326" s="25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</row>
    <row r="327" spans="1:66" ht="15">
      <c r="A327" s="25"/>
      <c r="B327" s="25"/>
      <c r="C327" s="26"/>
      <c r="D327" s="26"/>
      <c r="E327" s="26"/>
      <c r="F327" s="26"/>
      <c r="G327" s="26"/>
      <c r="H327" s="26"/>
      <c r="I327" s="26"/>
      <c r="J327" s="26"/>
      <c r="K327" s="25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</row>
    <row r="328" spans="1:66" ht="15">
      <c r="A328" s="25"/>
      <c r="B328" s="25"/>
      <c r="C328" s="26"/>
      <c r="D328" s="26"/>
      <c r="E328" s="26"/>
      <c r="F328" s="26"/>
      <c r="G328" s="26"/>
      <c r="H328" s="26"/>
      <c r="I328" s="26"/>
      <c r="J328" s="26"/>
      <c r="K328" s="25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</row>
    <row r="329" spans="1:66" ht="15">
      <c r="A329" s="25"/>
      <c r="B329" s="25"/>
      <c r="C329" s="26"/>
      <c r="D329" s="26"/>
      <c r="E329" s="26"/>
      <c r="F329" s="26"/>
      <c r="G329" s="26"/>
      <c r="H329" s="26"/>
      <c r="I329" s="26"/>
      <c r="J329" s="26"/>
      <c r="K329" s="25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</row>
    <row r="330" spans="1:66" ht="15">
      <c r="A330" s="25"/>
      <c r="B330" s="25"/>
      <c r="C330" s="26"/>
      <c r="D330" s="26"/>
      <c r="E330" s="26"/>
      <c r="F330" s="26"/>
      <c r="G330" s="26"/>
      <c r="H330" s="26"/>
      <c r="I330" s="26"/>
      <c r="J330" s="26"/>
      <c r="K330" s="25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</row>
    <row r="331" spans="1:66" ht="15">
      <c r="A331" s="25"/>
      <c r="B331" s="25"/>
      <c r="C331" s="26"/>
      <c r="D331" s="26"/>
      <c r="E331" s="26"/>
      <c r="F331" s="26"/>
      <c r="G331" s="26"/>
      <c r="H331" s="26"/>
      <c r="I331" s="26"/>
      <c r="J331" s="26"/>
      <c r="K331" s="25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</row>
    <row r="332" spans="1:66" ht="15">
      <c r="A332" s="25"/>
      <c r="B332" s="25"/>
      <c r="C332" s="26"/>
      <c r="D332" s="26"/>
      <c r="E332" s="26"/>
      <c r="F332" s="26"/>
      <c r="G332" s="26"/>
      <c r="H332" s="26"/>
      <c r="I332" s="26"/>
      <c r="J332" s="26"/>
      <c r="K332" s="25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</row>
    <row r="333" spans="1:66" ht="15">
      <c r="A333" s="25"/>
      <c r="B333" s="25"/>
      <c r="C333" s="26"/>
      <c r="D333" s="26"/>
      <c r="E333" s="26"/>
      <c r="F333" s="26"/>
      <c r="G333" s="26"/>
      <c r="H333" s="26"/>
      <c r="I333" s="26"/>
      <c r="J333" s="26"/>
      <c r="K333" s="25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</row>
    <row r="334" spans="1:66" ht="15">
      <c r="A334" s="25"/>
      <c r="B334" s="25"/>
      <c r="C334" s="26"/>
      <c r="D334" s="26"/>
      <c r="E334" s="26"/>
      <c r="F334" s="26"/>
      <c r="G334" s="26"/>
      <c r="H334" s="26"/>
      <c r="I334" s="26"/>
      <c r="J334" s="26"/>
      <c r="K334" s="25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</row>
    <row r="335" spans="1:66" ht="15">
      <c r="A335" s="25"/>
      <c r="B335" s="25"/>
      <c r="C335" s="26"/>
      <c r="D335" s="26"/>
      <c r="E335" s="26"/>
      <c r="F335" s="26"/>
      <c r="G335" s="26"/>
      <c r="H335" s="26"/>
      <c r="I335" s="26"/>
      <c r="J335" s="26"/>
      <c r="K335" s="25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</row>
    <row r="336" spans="1:66" ht="15">
      <c r="A336" s="25"/>
      <c r="B336" s="25"/>
      <c r="C336" s="26"/>
      <c r="D336" s="26"/>
      <c r="E336" s="26"/>
      <c r="F336" s="26"/>
      <c r="G336" s="26"/>
      <c r="H336" s="26"/>
      <c r="I336" s="26"/>
      <c r="J336" s="26"/>
      <c r="K336" s="25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</row>
    <row r="337" spans="1:66" ht="15">
      <c r="A337" s="25"/>
      <c r="B337" s="25"/>
      <c r="C337" s="26"/>
      <c r="D337" s="26"/>
      <c r="E337" s="26"/>
      <c r="F337" s="26"/>
      <c r="G337" s="26"/>
      <c r="H337" s="26"/>
      <c r="I337" s="26"/>
      <c r="J337" s="26"/>
      <c r="K337" s="25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</row>
    <row r="338" spans="1:66" ht="15">
      <c r="A338" s="25"/>
      <c r="B338" s="25"/>
      <c r="C338" s="26"/>
      <c r="D338" s="26"/>
      <c r="E338" s="26"/>
      <c r="F338" s="26"/>
      <c r="G338" s="26"/>
      <c r="H338" s="26"/>
      <c r="I338" s="26"/>
      <c r="J338" s="26"/>
      <c r="K338" s="25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</row>
    <row r="339" spans="1:66" ht="15">
      <c r="A339" s="25"/>
      <c r="B339" s="25"/>
      <c r="C339" s="26"/>
      <c r="D339" s="26"/>
      <c r="E339" s="26"/>
      <c r="F339" s="26"/>
      <c r="G339" s="26"/>
      <c r="H339" s="26"/>
      <c r="I339" s="26"/>
      <c r="J339" s="26"/>
      <c r="K339" s="25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</row>
    <row r="340" spans="1:66" ht="15">
      <c r="A340" s="25"/>
      <c r="B340" s="25"/>
      <c r="C340" s="26"/>
      <c r="D340" s="26"/>
      <c r="E340" s="26"/>
      <c r="F340" s="26"/>
      <c r="G340" s="26"/>
      <c r="H340" s="26"/>
      <c r="I340" s="26"/>
      <c r="J340" s="26"/>
      <c r="K340" s="25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</row>
    <row r="341" spans="1:66" ht="15">
      <c r="A341" s="25"/>
      <c r="B341" s="25"/>
      <c r="C341" s="26"/>
      <c r="D341" s="26"/>
      <c r="E341" s="26"/>
      <c r="F341" s="26"/>
      <c r="G341" s="26"/>
      <c r="H341" s="26"/>
      <c r="I341" s="26"/>
      <c r="J341" s="26"/>
      <c r="K341" s="25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</row>
    <row r="342" spans="1:66" ht="15">
      <c r="A342" s="25"/>
      <c r="B342" s="25"/>
      <c r="C342" s="26"/>
      <c r="D342" s="26"/>
      <c r="E342" s="26"/>
      <c r="F342" s="26"/>
      <c r="G342" s="26"/>
      <c r="H342" s="26"/>
      <c r="I342" s="26"/>
      <c r="J342" s="26"/>
      <c r="K342" s="25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</row>
    <row r="343" spans="1:66" ht="15">
      <c r="A343" s="25"/>
      <c r="B343" s="25"/>
      <c r="C343" s="26"/>
      <c r="D343" s="26"/>
      <c r="E343" s="26"/>
      <c r="F343" s="26"/>
      <c r="G343" s="26"/>
      <c r="H343" s="26"/>
      <c r="I343" s="26"/>
      <c r="J343" s="26"/>
      <c r="K343" s="25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</row>
    <row r="344" spans="1:66" ht="15">
      <c r="A344" s="25"/>
      <c r="B344" s="25"/>
      <c r="C344" s="26"/>
      <c r="D344" s="26"/>
      <c r="E344" s="26"/>
      <c r="F344" s="26"/>
      <c r="G344" s="26"/>
      <c r="H344" s="26"/>
      <c r="I344" s="26"/>
      <c r="J344" s="26"/>
      <c r="K344" s="25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</row>
    <row r="345" spans="1:66" ht="15">
      <c r="A345" s="25"/>
      <c r="B345" s="25"/>
      <c r="C345" s="26"/>
      <c r="D345" s="26"/>
      <c r="E345" s="26"/>
      <c r="F345" s="26"/>
      <c r="G345" s="26"/>
      <c r="H345" s="26"/>
      <c r="I345" s="26"/>
      <c r="J345" s="26"/>
      <c r="K345" s="25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</row>
    <row r="346" spans="1:66" ht="15">
      <c r="A346" s="25"/>
      <c r="B346" s="25"/>
      <c r="C346" s="26"/>
      <c r="D346" s="26"/>
      <c r="E346" s="26"/>
      <c r="F346" s="26"/>
      <c r="G346" s="26"/>
      <c r="H346" s="26"/>
      <c r="I346" s="26"/>
      <c r="J346" s="26"/>
      <c r="K346" s="25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</row>
    <row r="347" spans="1:66" ht="15">
      <c r="A347" s="25"/>
      <c r="B347" s="25"/>
      <c r="C347" s="26"/>
      <c r="D347" s="26"/>
      <c r="E347" s="26"/>
      <c r="F347" s="26"/>
      <c r="G347" s="26"/>
      <c r="H347" s="26"/>
      <c r="I347" s="26"/>
      <c r="J347" s="26"/>
      <c r="K347" s="25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</row>
    <row r="348" spans="1:66" ht="15">
      <c r="A348" s="25"/>
      <c r="B348" s="25"/>
      <c r="C348" s="26"/>
      <c r="D348" s="26"/>
      <c r="E348" s="26"/>
      <c r="F348" s="26"/>
      <c r="G348" s="26"/>
      <c r="H348" s="26"/>
      <c r="I348" s="26"/>
      <c r="J348" s="26"/>
      <c r="K348" s="25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</row>
    <row r="349" spans="1:66" ht="15">
      <c r="A349" s="25"/>
      <c r="B349" s="25"/>
      <c r="C349" s="26"/>
      <c r="D349" s="26"/>
      <c r="E349" s="26"/>
      <c r="F349" s="26"/>
      <c r="G349" s="26"/>
      <c r="H349" s="26"/>
      <c r="I349" s="26"/>
      <c r="J349" s="26"/>
      <c r="K349" s="25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</row>
    <row r="350" spans="1:66" ht="15">
      <c r="A350" s="25"/>
      <c r="B350" s="25"/>
      <c r="C350" s="26"/>
      <c r="D350" s="26"/>
      <c r="E350" s="26"/>
      <c r="F350" s="26"/>
      <c r="G350" s="26"/>
      <c r="H350" s="26"/>
      <c r="I350" s="26"/>
      <c r="J350" s="26"/>
      <c r="K350" s="25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</row>
    <row r="351" spans="1:66" ht="15">
      <c r="A351" s="25"/>
      <c r="B351" s="25"/>
      <c r="C351" s="26"/>
      <c r="D351" s="26"/>
      <c r="E351" s="26"/>
      <c r="F351" s="26"/>
      <c r="G351" s="26"/>
      <c r="H351" s="26"/>
      <c r="I351" s="26"/>
      <c r="J351" s="26"/>
      <c r="K351" s="25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</row>
    <row r="352" spans="1:66" ht="15">
      <c r="A352" s="25"/>
      <c r="B352" s="25"/>
      <c r="C352" s="26"/>
      <c r="D352" s="26"/>
      <c r="E352" s="26"/>
      <c r="F352" s="26"/>
      <c r="G352" s="26"/>
      <c r="H352" s="26"/>
      <c r="I352" s="26"/>
      <c r="J352" s="26"/>
      <c r="K352" s="25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</row>
    <row r="353" spans="1:66" ht="15">
      <c r="A353" s="25"/>
      <c r="B353" s="25"/>
      <c r="C353" s="26"/>
      <c r="D353" s="26"/>
      <c r="E353" s="26"/>
      <c r="F353" s="26"/>
      <c r="G353" s="26"/>
      <c r="H353" s="26"/>
      <c r="I353" s="26"/>
      <c r="J353" s="26"/>
      <c r="K353" s="25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</row>
    <row r="354" spans="1:66" ht="15">
      <c r="A354" s="25"/>
      <c r="B354" s="25"/>
      <c r="C354" s="26"/>
      <c r="D354" s="26"/>
      <c r="E354" s="26"/>
      <c r="F354" s="26"/>
      <c r="G354" s="26"/>
      <c r="H354" s="26"/>
      <c r="I354" s="26"/>
      <c r="J354" s="26"/>
      <c r="K354" s="25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</row>
    <row r="355" spans="1:66" ht="15">
      <c r="A355" s="25"/>
      <c r="B355" s="25"/>
      <c r="C355" s="26"/>
      <c r="D355" s="26"/>
      <c r="E355" s="26"/>
      <c r="F355" s="26"/>
      <c r="G355" s="26"/>
      <c r="H355" s="26"/>
      <c r="I355" s="26"/>
      <c r="J355" s="26"/>
      <c r="K355" s="25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</row>
    <row r="356" spans="1:66" ht="15">
      <c r="A356" s="25"/>
      <c r="B356" s="25"/>
      <c r="C356" s="26"/>
      <c r="D356" s="26"/>
      <c r="E356" s="26"/>
      <c r="F356" s="26"/>
      <c r="G356" s="26"/>
      <c r="H356" s="26"/>
      <c r="I356" s="26"/>
      <c r="J356" s="26"/>
      <c r="K356" s="25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</row>
    <row r="357" spans="1:66" ht="15">
      <c r="A357" s="25"/>
      <c r="B357" s="25"/>
      <c r="C357" s="26"/>
      <c r="D357" s="26"/>
      <c r="E357" s="26"/>
      <c r="F357" s="26"/>
      <c r="G357" s="26"/>
      <c r="H357" s="26"/>
      <c r="I357" s="26"/>
      <c r="J357" s="26"/>
      <c r="K357" s="25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</row>
    <row r="358" spans="1:66" ht="15">
      <c r="A358" s="25"/>
      <c r="B358" s="25"/>
      <c r="C358" s="26"/>
      <c r="D358" s="26"/>
      <c r="E358" s="26"/>
      <c r="F358" s="26"/>
      <c r="G358" s="26"/>
      <c r="H358" s="26"/>
      <c r="I358" s="26"/>
      <c r="J358" s="26"/>
      <c r="K358" s="25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</row>
    <row r="359" spans="1:66" ht="15">
      <c r="A359" s="25"/>
      <c r="B359" s="25"/>
      <c r="C359" s="26"/>
      <c r="D359" s="26"/>
      <c r="E359" s="26"/>
      <c r="F359" s="26"/>
      <c r="G359" s="26"/>
      <c r="H359" s="26"/>
      <c r="I359" s="26"/>
      <c r="J359" s="26"/>
      <c r="K359" s="25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</row>
    <row r="360" spans="1:66" ht="15">
      <c r="A360" s="25"/>
      <c r="B360" s="25"/>
      <c r="C360" s="26"/>
      <c r="D360" s="26"/>
      <c r="E360" s="26"/>
      <c r="F360" s="26"/>
      <c r="G360" s="26"/>
      <c r="H360" s="26"/>
      <c r="I360" s="26"/>
      <c r="J360" s="26"/>
      <c r="K360" s="25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</row>
    <row r="361" spans="1:66" ht="15">
      <c r="A361" s="25"/>
      <c r="B361" s="25"/>
      <c r="C361" s="26"/>
      <c r="D361" s="26"/>
      <c r="E361" s="26"/>
      <c r="F361" s="26"/>
      <c r="G361" s="26"/>
      <c r="H361" s="26"/>
      <c r="I361" s="26"/>
      <c r="J361" s="26"/>
      <c r="K361" s="25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</row>
    <row r="362" spans="1:66" ht="15">
      <c r="A362" s="25"/>
      <c r="B362" s="25"/>
      <c r="C362" s="26"/>
      <c r="D362" s="26"/>
      <c r="E362" s="26"/>
      <c r="F362" s="26"/>
      <c r="G362" s="26"/>
      <c r="H362" s="26"/>
      <c r="I362" s="26"/>
      <c r="J362" s="26"/>
      <c r="K362" s="25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</row>
    <row r="363" spans="1:66" ht="15">
      <c r="A363" s="25"/>
      <c r="B363" s="25"/>
      <c r="C363" s="26"/>
      <c r="D363" s="26"/>
      <c r="E363" s="26"/>
      <c r="F363" s="26"/>
      <c r="G363" s="26"/>
      <c r="H363" s="26"/>
      <c r="I363" s="26"/>
      <c r="J363" s="26"/>
      <c r="K363" s="25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</row>
    <row r="364" spans="1:66" ht="15">
      <c r="A364" s="25"/>
      <c r="B364" s="25"/>
      <c r="C364" s="26"/>
      <c r="D364" s="26"/>
      <c r="E364" s="26"/>
      <c r="F364" s="26"/>
      <c r="G364" s="26"/>
      <c r="H364" s="26"/>
      <c r="I364" s="26"/>
      <c r="J364" s="26"/>
      <c r="K364" s="25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</row>
    <row r="365" spans="1:66" ht="15">
      <c r="A365" s="25"/>
      <c r="B365" s="25"/>
      <c r="C365" s="26"/>
      <c r="D365" s="26"/>
      <c r="E365" s="26"/>
      <c r="F365" s="26"/>
      <c r="G365" s="26"/>
      <c r="H365" s="26"/>
      <c r="I365" s="26"/>
      <c r="J365" s="26"/>
      <c r="K365" s="25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</row>
    <row r="366" spans="1:66" ht="15">
      <c r="A366" s="25"/>
      <c r="B366" s="25"/>
      <c r="C366" s="26"/>
      <c r="D366" s="26"/>
      <c r="E366" s="26"/>
      <c r="F366" s="26"/>
      <c r="G366" s="26"/>
      <c r="H366" s="26"/>
      <c r="I366" s="26"/>
      <c r="J366" s="26"/>
      <c r="K366" s="25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</row>
    <row r="367" spans="1:66" ht="15">
      <c r="A367" s="25"/>
      <c r="B367" s="25"/>
      <c r="C367" s="26"/>
      <c r="D367" s="26"/>
      <c r="E367" s="26"/>
      <c r="F367" s="26"/>
      <c r="G367" s="26"/>
      <c r="H367" s="26"/>
      <c r="I367" s="26"/>
      <c r="J367" s="26"/>
      <c r="K367" s="25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</row>
    <row r="368" spans="1:66" ht="15">
      <c r="A368" s="25"/>
      <c r="B368" s="25"/>
      <c r="C368" s="26"/>
      <c r="D368" s="26"/>
      <c r="E368" s="26"/>
      <c r="F368" s="26"/>
      <c r="G368" s="26"/>
      <c r="H368" s="26"/>
      <c r="I368" s="26"/>
      <c r="J368" s="26"/>
      <c r="K368" s="25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</row>
    <row r="369" spans="1:66" ht="15">
      <c r="A369" s="25"/>
      <c r="B369" s="25"/>
      <c r="C369" s="26"/>
      <c r="D369" s="26"/>
      <c r="E369" s="26"/>
      <c r="F369" s="26"/>
      <c r="G369" s="26"/>
      <c r="H369" s="26"/>
      <c r="I369" s="26"/>
      <c r="J369" s="26"/>
      <c r="K369" s="25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</row>
    <row r="370" spans="1:66" ht="15">
      <c r="A370" s="25"/>
      <c r="B370" s="25"/>
      <c r="C370" s="26"/>
      <c r="D370" s="26"/>
      <c r="E370" s="26"/>
      <c r="F370" s="26"/>
      <c r="G370" s="26"/>
      <c r="H370" s="26"/>
      <c r="I370" s="26"/>
      <c r="J370" s="26"/>
      <c r="K370" s="25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</row>
    <row r="371" spans="1:66" ht="15">
      <c r="A371" s="25"/>
      <c r="B371" s="25"/>
      <c r="C371" s="26"/>
      <c r="D371" s="26"/>
      <c r="E371" s="26"/>
      <c r="F371" s="26"/>
      <c r="G371" s="26"/>
      <c r="H371" s="26"/>
      <c r="I371" s="26"/>
      <c r="J371" s="26"/>
      <c r="K371" s="25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</row>
    <row r="372" spans="1:66" ht="15">
      <c r="A372" s="25"/>
      <c r="B372" s="25"/>
      <c r="C372" s="26"/>
      <c r="D372" s="26"/>
      <c r="E372" s="26"/>
      <c r="F372" s="26"/>
      <c r="G372" s="26"/>
      <c r="H372" s="26"/>
      <c r="I372" s="26"/>
      <c r="J372" s="26"/>
      <c r="K372" s="25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</row>
    <row r="373" spans="1:66" ht="15">
      <c r="A373" s="25"/>
      <c r="B373" s="25"/>
      <c r="C373" s="26"/>
      <c r="D373" s="26"/>
      <c r="E373" s="26"/>
      <c r="F373" s="26"/>
      <c r="G373" s="26"/>
      <c r="H373" s="26"/>
      <c r="I373" s="26"/>
      <c r="J373" s="26"/>
      <c r="K373" s="25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</row>
    <row r="374" spans="1:66" ht="15">
      <c r="A374" s="25"/>
      <c r="B374" s="25"/>
      <c r="C374" s="26"/>
      <c r="D374" s="26"/>
      <c r="E374" s="26"/>
      <c r="F374" s="26"/>
      <c r="G374" s="26"/>
      <c r="H374" s="26"/>
      <c r="I374" s="26"/>
      <c r="J374" s="26"/>
      <c r="K374" s="25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</row>
    <row r="375" spans="1:66" ht="15">
      <c r="A375" s="25"/>
      <c r="B375" s="25"/>
      <c r="C375" s="26"/>
      <c r="D375" s="26"/>
      <c r="E375" s="26"/>
      <c r="F375" s="26"/>
      <c r="G375" s="26"/>
      <c r="H375" s="26"/>
      <c r="I375" s="26"/>
      <c r="J375" s="26"/>
      <c r="K375" s="25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</row>
    <row r="376" spans="1:66" ht="15">
      <c r="A376" s="25"/>
      <c r="B376" s="25"/>
      <c r="C376" s="26"/>
      <c r="D376" s="26"/>
      <c r="E376" s="26"/>
      <c r="F376" s="26"/>
      <c r="G376" s="26"/>
      <c r="H376" s="26"/>
      <c r="I376" s="26"/>
      <c r="J376" s="26"/>
      <c r="K376" s="25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</row>
    <row r="377" spans="1:66" ht="15">
      <c r="A377" s="25"/>
      <c r="B377" s="25"/>
      <c r="C377" s="26"/>
      <c r="D377" s="26"/>
      <c r="E377" s="26"/>
      <c r="F377" s="26"/>
      <c r="G377" s="26"/>
      <c r="H377" s="26"/>
      <c r="I377" s="26"/>
      <c r="J377" s="26"/>
      <c r="K377" s="25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</row>
    <row r="378" spans="1:66" ht="15">
      <c r="A378" s="25"/>
      <c r="B378" s="25"/>
      <c r="C378" s="26"/>
      <c r="D378" s="26"/>
      <c r="E378" s="26"/>
      <c r="F378" s="26"/>
      <c r="G378" s="26"/>
      <c r="H378" s="26"/>
      <c r="I378" s="26"/>
      <c r="J378" s="26"/>
      <c r="K378" s="25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</row>
    <row r="379" spans="1:66" ht="15">
      <c r="A379" s="25"/>
      <c r="B379" s="25"/>
      <c r="C379" s="26"/>
      <c r="D379" s="26"/>
      <c r="E379" s="26"/>
      <c r="F379" s="26"/>
      <c r="G379" s="26"/>
      <c r="H379" s="26"/>
      <c r="I379" s="26"/>
      <c r="J379" s="26"/>
      <c r="K379" s="25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</row>
    <row r="380" spans="1:66" ht="15">
      <c r="A380" s="25"/>
      <c r="B380" s="25"/>
      <c r="C380" s="26"/>
      <c r="D380" s="26"/>
      <c r="E380" s="26"/>
      <c r="F380" s="26"/>
      <c r="G380" s="26"/>
      <c r="H380" s="26"/>
      <c r="I380" s="26"/>
      <c r="J380" s="26"/>
      <c r="K380" s="25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</row>
    <row r="381" spans="1:66" ht="15">
      <c r="A381" s="25"/>
      <c r="B381" s="25"/>
      <c r="C381" s="26"/>
      <c r="D381" s="26"/>
      <c r="E381" s="26"/>
      <c r="F381" s="26"/>
      <c r="G381" s="26"/>
      <c r="H381" s="26"/>
      <c r="I381" s="26"/>
      <c r="J381" s="26"/>
      <c r="K381" s="25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</row>
    <row r="382" spans="1:66" ht="15">
      <c r="A382" s="25"/>
      <c r="B382" s="25"/>
      <c r="C382" s="26"/>
      <c r="D382" s="26"/>
      <c r="E382" s="26"/>
      <c r="F382" s="26"/>
      <c r="G382" s="26"/>
      <c r="H382" s="26"/>
      <c r="I382" s="26"/>
      <c r="J382" s="26"/>
      <c r="K382" s="25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</row>
    <row r="383" spans="1:66" ht="15">
      <c r="A383" s="25"/>
      <c r="B383" s="25"/>
      <c r="C383" s="26"/>
      <c r="D383" s="26"/>
      <c r="E383" s="26"/>
      <c r="F383" s="26"/>
      <c r="G383" s="26"/>
      <c r="H383" s="26"/>
      <c r="I383" s="26"/>
      <c r="J383" s="26"/>
      <c r="K383" s="25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</row>
    <row r="384" spans="1:66" ht="15">
      <c r="A384" s="25"/>
      <c r="B384" s="25"/>
      <c r="C384" s="26"/>
      <c r="D384" s="26"/>
      <c r="E384" s="26"/>
      <c r="F384" s="26"/>
      <c r="G384" s="26"/>
      <c r="H384" s="26"/>
      <c r="I384" s="26"/>
      <c r="J384" s="26"/>
      <c r="K384" s="25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</row>
    <row r="385" spans="1:66" ht="15">
      <c r="A385" s="25"/>
      <c r="B385" s="25"/>
      <c r="C385" s="26"/>
      <c r="D385" s="26"/>
      <c r="E385" s="26"/>
      <c r="F385" s="26"/>
      <c r="G385" s="26"/>
      <c r="H385" s="26"/>
      <c r="I385" s="26"/>
      <c r="J385" s="26"/>
      <c r="K385" s="25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</row>
    <row r="386" spans="1:66" ht="15">
      <c r="A386" s="25"/>
      <c r="B386" s="25"/>
      <c r="C386" s="26"/>
      <c r="D386" s="26"/>
      <c r="E386" s="26"/>
      <c r="F386" s="26"/>
      <c r="G386" s="26"/>
      <c r="H386" s="26"/>
      <c r="I386" s="26"/>
      <c r="J386" s="26"/>
      <c r="K386" s="25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</row>
    <row r="387" spans="1:66" ht="15">
      <c r="A387" s="25"/>
      <c r="B387" s="25"/>
      <c r="C387" s="26"/>
      <c r="D387" s="26"/>
      <c r="E387" s="26"/>
      <c r="F387" s="26"/>
      <c r="G387" s="26"/>
      <c r="H387" s="26"/>
      <c r="I387" s="26"/>
      <c r="J387" s="26"/>
      <c r="K387" s="25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</row>
    <row r="388" spans="1:66" ht="15">
      <c r="A388" s="25"/>
      <c r="B388" s="25"/>
      <c r="C388" s="26"/>
      <c r="D388" s="26"/>
      <c r="E388" s="26"/>
      <c r="F388" s="26"/>
      <c r="G388" s="26"/>
      <c r="H388" s="26"/>
      <c r="I388" s="26"/>
      <c r="J388" s="26"/>
      <c r="K388" s="25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</row>
    <row r="389" spans="1:66" ht="15">
      <c r="A389" s="25"/>
      <c r="B389" s="25"/>
      <c r="C389" s="26"/>
      <c r="D389" s="26"/>
      <c r="E389" s="26"/>
      <c r="F389" s="26"/>
      <c r="G389" s="26"/>
      <c r="H389" s="26"/>
      <c r="I389" s="26"/>
      <c r="J389" s="26"/>
      <c r="K389" s="25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</row>
    <row r="390" spans="1:66" ht="15">
      <c r="A390" s="25"/>
      <c r="B390" s="25"/>
      <c r="C390" s="26"/>
      <c r="D390" s="26"/>
      <c r="E390" s="26"/>
      <c r="F390" s="26"/>
      <c r="G390" s="26"/>
      <c r="H390" s="26"/>
      <c r="I390" s="26"/>
      <c r="J390" s="26"/>
      <c r="K390" s="25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</row>
    <row r="391" spans="1:66" ht="15">
      <c r="A391" s="25"/>
      <c r="B391" s="25"/>
      <c r="C391" s="26"/>
      <c r="D391" s="26"/>
      <c r="E391" s="26"/>
      <c r="F391" s="26"/>
      <c r="G391" s="26"/>
      <c r="H391" s="26"/>
      <c r="I391" s="26"/>
      <c r="J391" s="26"/>
      <c r="K391" s="25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</row>
    <row r="392" spans="1:66" ht="15">
      <c r="A392" s="25"/>
      <c r="B392" s="25"/>
      <c r="C392" s="26"/>
      <c r="D392" s="26"/>
      <c r="E392" s="26"/>
      <c r="F392" s="26"/>
      <c r="G392" s="26"/>
      <c r="H392" s="26"/>
      <c r="I392" s="26"/>
      <c r="J392" s="26"/>
      <c r="K392" s="25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</row>
    <row r="393" spans="1:66" ht="15">
      <c r="A393" s="25"/>
      <c r="B393" s="25"/>
      <c r="C393" s="26"/>
      <c r="D393" s="26"/>
      <c r="E393" s="26"/>
      <c r="F393" s="26"/>
      <c r="G393" s="26"/>
      <c r="H393" s="26"/>
      <c r="I393" s="26"/>
      <c r="J393" s="26"/>
      <c r="K393" s="25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</row>
    <row r="394" spans="1:66" ht="15">
      <c r="A394" s="25"/>
      <c r="B394" s="25"/>
      <c r="C394" s="26"/>
      <c r="D394" s="26"/>
      <c r="E394" s="26"/>
      <c r="F394" s="26"/>
      <c r="G394" s="26"/>
      <c r="H394" s="26"/>
      <c r="I394" s="26"/>
      <c r="J394" s="26"/>
      <c r="K394" s="25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</row>
    <row r="395" spans="1:66" ht="15">
      <c r="A395" s="25"/>
      <c r="B395" s="25"/>
      <c r="C395" s="26"/>
      <c r="D395" s="26"/>
      <c r="E395" s="26"/>
      <c r="F395" s="26"/>
      <c r="G395" s="26"/>
      <c r="H395" s="26"/>
      <c r="I395" s="26"/>
      <c r="J395" s="26"/>
      <c r="K395" s="25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</row>
    <row r="396" spans="1:66" ht="15">
      <c r="A396" s="25"/>
      <c r="B396" s="25"/>
      <c r="C396" s="26"/>
      <c r="D396" s="26"/>
      <c r="E396" s="26"/>
      <c r="F396" s="26"/>
      <c r="G396" s="26"/>
      <c r="H396" s="26"/>
      <c r="I396" s="26"/>
      <c r="J396" s="26"/>
      <c r="K396" s="25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</row>
    <row r="397" spans="1:66" ht="15">
      <c r="A397" s="25"/>
      <c r="B397" s="25"/>
      <c r="C397" s="26"/>
      <c r="D397" s="26"/>
      <c r="E397" s="26"/>
      <c r="F397" s="26"/>
      <c r="G397" s="26"/>
      <c r="H397" s="26"/>
      <c r="I397" s="26"/>
      <c r="J397" s="26"/>
      <c r="K397" s="25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</row>
    <row r="398" spans="1:66" ht="15">
      <c r="A398" s="25"/>
      <c r="B398" s="25"/>
      <c r="C398" s="26"/>
      <c r="D398" s="26"/>
      <c r="E398" s="26"/>
      <c r="F398" s="26"/>
      <c r="G398" s="26"/>
      <c r="H398" s="26"/>
      <c r="I398" s="26"/>
      <c r="J398" s="26"/>
      <c r="K398" s="25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</row>
    <row r="399" spans="1:66" ht="15">
      <c r="A399" s="25"/>
      <c r="B399" s="25"/>
      <c r="C399" s="26"/>
      <c r="D399" s="26"/>
      <c r="E399" s="26"/>
      <c r="F399" s="26"/>
      <c r="G399" s="26"/>
      <c r="H399" s="26"/>
      <c r="I399" s="26"/>
      <c r="J399" s="26"/>
      <c r="K399" s="25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</row>
    <row r="400" spans="1:66" ht="15">
      <c r="A400" s="25"/>
      <c r="B400" s="25"/>
      <c r="C400" s="26"/>
      <c r="D400" s="26"/>
      <c r="E400" s="26"/>
      <c r="F400" s="26"/>
      <c r="G400" s="26"/>
      <c r="H400" s="26"/>
      <c r="I400" s="26"/>
      <c r="J400" s="26"/>
      <c r="K400" s="25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</row>
    <row r="401" spans="1:66" ht="15">
      <c r="A401" s="25"/>
      <c r="B401" s="25"/>
      <c r="C401" s="26"/>
      <c r="D401" s="26"/>
      <c r="E401" s="26"/>
      <c r="F401" s="26"/>
      <c r="G401" s="26"/>
      <c r="H401" s="26"/>
      <c r="I401" s="26"/>
      <c r="J401" s="26"/>
      <c r="K401" s="25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</row>
    <row r="402" spans="1:66" ht="15">
      <c r="A402" s="25"/>
      <c r="B402" s="25"/>
      <c r="C402" s="26"/>
      <c r="D402" s="26"/>
      <c r="E402" s="26"/>
      <c r="F402" s="26"/>
      <c r="G402" s="26"/>
      <c r="H402" s="26"/>
      <c r="I402" s="26"/>
      <c r="J402" s="26"/>
      <c r="K402" s="25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</row>
    <row r="403" spans="1:66" ht="15">
      <c r="A403" s="25"/>
      <c r="B403" s="25"/>
      <c r="C403" s="26"/>
      <c r="D403" s="26"/>
      <c r="E403" s="26"/>
      <c r="F403" s="26"/>
      <c r="G403" s="26"/>
      <c r="H403" s="26"/>
      <c r="I403" s="26"/>
      <c r="J403" s="26"/>
      <c r="K403" s="25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</row>
    <row r="404" spans="1:66" ht="15">
      <c r="A404" s="25"/>
      <c r="B404" s="25"/>
      <c r="C404" s="26"/>
      <c r="D404" s="26"/>
      <c r="E404" s="26"/>
      <c r="F404" s="26"/>
      <c r="G404" s="26"/>
      <c r="H404" s="26"/>
      <c r="I404" s="26"/>
      <c r="J404" s="26"/>
      <c r="K404" s="25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</row>
    <row r="405" spans="1:66" ht="15">
      <c r="A405" s="25"/>
      <c r="B405" s="25"/>
      <c r="C405" s="26"/>
      <c r="D405" s="26"/>
      <c r="E405" s="26"/>
      <c r="F405" s="26"/>
      <c r="G405" s="26"/>
      <c r="H405" s="26"/>
      <c r="I405" s="26"/>
      <c r="J405" s="26"/>
      <c r="K405" s="25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</row>
    <row r="406" spans="1:66" ht="15">
      <c r="A406" s="25"/>
      <c r="B406" s="25"/>
      <c r="C406" s="26"/>
      <c r="D406" s="26"/>
      <c r="E406" s="26"/>
      <c r="F406" s="26"/>
      <c r="G406" s="26"/>
      <c r="H406" s="26"/>
      <c r="I406" s="26"/>
      <c r="J406" s="26"/>
      <c r="K406" s="25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</row>
    <row r="407" spans="1:66" ht="15">
      <c r="A407" s="25"/>
      <c r="B407" s="25"/>
      <c r="C407" s="26"/>
      <c r="D407" s="26"/>
      <c r="E407" s="26"/>
      <c r="F407" s="26"/>
      <c r="G407" s="26"/>
      <c r="H407" s="26"/>
      <c r="I407" s="26"/>
      <c r="J407" s="26"/>
      <c r="K407" s="25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</row>
    <row r="408" spans="1:66" ht="15">
      <c r="A408" s="25"/>
      <c r="B408" s="25"/>
      <c r="C408" s="26"/>
      <c r="D408" s="26"/>
      <c r="E408" s="26"/>
      <c r="F408" s="26"/>
      <c r="G408" s="26"/>
      <c r="H408" s="26"/>
      <c r="I408" s="26"/>
      <c r="J408" s="26"/>
      <c r="K408" s="25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</row>
    <row r="409" spans="1:66" ht="15">
      <c r="A409" s="25"/>
      <c r="B409" s="25"/>
      <c r="C409" s="26"/>
      <c r="D409" s="26"/>
      <c r="E409" s="26"/>
      <c r="F409" s="26"/>
      <c r="G409" s="26"/>
      <c r="H409" s="26"/>
      <c r="I409" s="26"/>
      <c r="J409" s="26"/>
      <c r="K409" s="25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</row>
    <row r="410" spans="1:66" ht="15">
      <c r="A410" s="25"/>
      <c r="B410" s="25"/>
      <c r="C410" s="26"/>
      <c r="D410" s="26"/>
      <c r="E410" s="26"/>
      <c r="F410" s="26"/>
      <c r="G410" s="26"/>
      <c r="H410" s="26"/>
      <c r="I410" s="26"/>
      <c r="J410" s="26"/>
      <c r="K410" s="25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</row>
    <row r="411" spans="1:66" ht="15">
      <c r="A411" s="25"/>
      <c r="B411" s="25"/>
      <c r="C411" s="26"/>
      <c r="D411" s="26"/>
      <c r="E411" s="26"/>
      <c r="F411" s="26"/>
      <c r="G411" s="26"/>
      <c r="H411" s="26"/>
      <c r="I411" s="26"/>
      <c r="J411" s="26"/>
      <c r="K411" s="25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</row>
    <row r="412" spans="1:66" ht="15">
      <c r="A412" s="25"/>
      <c r="B412" s="25"/>
      <c r="C412" s="26"/>
      <c r="D412" s="26"/>
      <c r="E412" s="26"/>
      <c r="F412" s="26"/>
      <c r="G412" s="26"/>
      <c r="H412" s="26"/>
      <c r="I412" s="26"/>
      <c r="J412" s="26"/>
      <c r="K412" s="25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</row>
    <row r="413" spans="1:66" ht="15">
      <c r="A413" s="25"/>
      <c r="B413" s="25"/>
      <c r="C413" s="26"/>
      <c r="D413" s="26"/>
      <c r="E413" s="26"/>
      <c r="F413" s="26"/>
      <c r="G413" s="26"/>
      <c r="H413" s="26"/>
      <c r="I413" s="26"/>
      <c r="J413" s="26"/>
      <c r="K413" s="25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</row>
    <row r="414" spans="1:66" ht="15">
      <c r="A414" s="25"/>
      <c r="B414" s="25"/>
      <c r="C414" s="26"/>
      <c r="D414" s="26"/>
      <c r="E414" s="26"/>
      <c r="F414" s="26"/>
      <c r="G414" s="26"/>
      <c r="H414" s="26"/>
      <c r="I414" s="26"/>
      <c r="J414" s="26"/>
      <c r="K414" s="25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</row>
    <row r="415" spans="1:66" ht="15">
      <c r="A415" s="25"/>
      <c r="B415" s="25"/>
      <c r="C415" s="26"/>
      <c r="D415" s="26"/>
      <c r="E415" s="26"/>
      <c r="F415" s="26"/>
      <c r="G415" s="26"/>
      <c r="H415" s="26"/>
      <c r="I415" s="26"/>
      <c r="J415" s="26"/>
      <c r="K415" s="25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</row>
    <row r="416" spans="1:66" ht="15">
      <c r="A416" s="25"/>
      <c r="B416" s="25"/>
      <c r="C416" s="26"/>
      <c r="D416" s="26"/>
      <c r="E416" s="26"/>
      <c r="F416" s="26"/>
      <c r="G416" s="26"/>
      <c r="H416" s="26"/>
      <c r="I416" s="26"/>
      <c r="J416" s="26"/>
      <c r="K416" s="25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</row>
    <row r="417" spans="1:66" ht="15">
      <c r="A417" s="25"/>
      <c r="B417" s="25"/>
      <c r="C417" s="26"/>
      <c r="D417" s="26"/>
      <c r="E417" s="26"/>
      <c r="F417" s="26"/>
      <c r="G417" s="26"/>
      <c r="H417" s="26"/>
      <c r="I417" s="26"/>
      <c r="J417" s="26"/>
      <c r="K417" s="25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</row>
    <row r="418" spans="1:66" ht="15">
      <c r="A418" s="25"/>
      <c r="B418" s="25"/>
      <c r="C418" s="26"/>
      <c r="D418" s="26"/>
      <c r="E418" s="26"/>
      <c r="F418" s="26"/>
      <c r="G418" s="26"/>
      <c r="H418" s="26"/>
      <c r="I418" s="26"/>
      <c r="J418" s="26"/>
      <c r="K418" s="25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</row>
    <row r="419" spans="1:66" ht="15">
      <c r="A419" s="25"/>
      <c r="B419" s="25"/>
      <c r="C419" s="26"/>
      <c r="D419" s="26"/>
      <c r="E419" s="26"/>
      <c r="F419" s="26"/>
      <c r="G419" s="26"/>
      <c r="H419" s="26"/>
      <c r="I419" s="26"/>
      <c r="J419" s="26"/>
      <c r="K419" s="25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</row>
    <row r="420" spans="1:66" ht="15">
      <c r="A420" s="25"/>
      <c r="B420" s="25"/>
      <c r="C420" s="26"/>
      <c r="D420" s="26"/>
      <c r="E420" s="26"/>
      <c r="F420" s="26"/>
      <c r="G420" s="26"/>
      <c r="H420" s="26"/>
      <c r="I420" s="26"/>
      <c r="J420" s="26"/>
      <c r="K420" s="25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</row>
    <row r="421" spans="1:66" ht="15">
      <c r="A421" s="25"/>
      <c r="B421" s="25"/>
      <c r="C421" s="26"/>
      <c r="D421" s="26"/>
      <c r="E421" s="26"/>
      <c r="F421" s="26"/>
      <c r="G421" s="26"/>
      <c r="H421" s="26"/>
      <c r="I421" s="26"/>
      <c r="J421" s="26"/>
      <c r="K421" s="25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</row>
    <row r="422" spans="1:66" ht="15">
      <c r="A422" s="25"/>
      <c r="B422" s="25"/>
      <c r="C422" s="26"/>
      <c r="D422" s="26"/>
      <c r="E422" s="26"/>
      <c r="F422" s="26"/>
      <c r="G422" s="26"/>
      <c r="H422" s="26"/>
      <c r="I422" s="26"/>
      <c r="J422" s="26"/>
      <c r="K422" s="25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</row>
    <row r="423" spans="1:66" ht="15">
      <c r="A423" s="25"/>
      <c r="B423" s="25"/>
      <c r="C423" s="26"/>
      <c r="D423" s="26"/>
      <c r="E423" s="26"/>
      <c r="F423" s="26"/>
      <c r="G423" s="26"/>
      <c r="H423" s="26"/>
      <c r="I423" s="26"/>
      <c r="J423" s="26"/>
      <c r="K423" s="25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</row>
    <row r="424" spans="1:66" ht="15">
      <c r="A424" s="25"/>
      <c r="B424" s="25"/>
      <c r="C424" s="26"/>
      <c r="D424" s="26"/>
      <c r="E424" s="26"/>
      <c r="F424" s="26"/>
      <c r="G424" s="26"/>
      <c r="H424" s="26"/>
      <c r="I424" s="26"/>
      <c r="J424" s="26"/>
      <c r="K424" s="25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</row>
    <row r="425" spans="1:66" ht="15">
      <c r="A425" s="25"/>
      <c r="B425" s="25"/>
      <c r="C425" s="26"/>
      <c r="D425" s="26"/>
      <c r="E425" s="26"/>
      <c r="F425" s="26"/>
      <c r="G425" s="26"/>
      <c r="H425" s="26"/>
      <c r="I425" s="26"/>
      <c r="J425" s="26"/>
      <c r="K425" s="25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</row>
    <row r="426" spans="1:66" ht="15">
      <c r="A426" s="25"/>
      <c r="B426" s="25"/>
      <c r="C426" s="26"/>
      <c r="D426" s="26"/>
      <c r="E426" s="26"/>
      <c r="F426" s="26"/>
      <c r="G426" s="26"/>
      <c r="H426" s="26"/>
      <c r="I426" s="26"/>
      <c r="J426" s="26"/>
      <c r="K426" s="25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</row>
    <row r="427" spans="1:66" ht="15">
      <c r="A427" s="25"/>
      <c r="B427" s="25"/>
      <c r="C427" s="26"/>
      <c r="D427" s="26"/>
      <c r="E427" s="26"/>
      <c r="F427" s="26"/>
      <c r="G427" s="26"/>
      <c r="H427" s="26"/>
      <c r="I427" s="26"/>
      <c r="J427" s="26"/>
      <c r="K427" s="25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</row>
    <row r="428" spans="1:66" ht="15">
      <c r="A428" s="25"/>
      <c r="B428" s="25"/>
      <c r="C428" s="26"/>
      <c r="D428" s="26"/>
      <c r="E428" s="26"/>
      <c r="F428" s="26"/>
      <c r="G428" s="26"/>
      <c r="H428" s="26"/>
      <c r="I428" s="26"/>
      <c r="J428" s="26"/>
      <c r="K428" s="25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</row>
    <row r="429" spans="1:66" ht="15">
      <c r="A429" s="25"/>
      <c r="B429" s="25"/>
      <c r="C429" s="26"/>
      <c r="D429" s="26"/>
      <c r="E429" s="26"/>
      <c r="F429" s="26"/>
      <c r="G429" s="26"/>
      <c r="H429" s="26"/>
      <c r="I429" s="26"/>
      <c r="J429" s="26"/>
      <c r="K429" s="25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</row>
    <row r="430" spans="1:66" ht="15">
      <c r="A430" s="25"/>
      <c r="B430" s="25"/>
      <c r="C430" s="26"/>
      <c r="D430" s="26"/>
      <c r="E430" s="26"/>
      <c r="F430" s="26"/>
      <c r="G430" s="26"/>
      <c r="H430" s="26"/>
      <c r="I430" s="26"/>
      <c r="J430" s="26"/>
      <c r="K430" s="25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</row>
    <row r="431" spans="1:66" ht="15">
      <c r="A431" s="25"/>
      <c r="B431" s="25"/>
      <c r="C431" s="26"/>
      <c r="D431" s="26"/>
      <c r="E431" s="26"/>
      <c r="F431" s="26"/>
      <c r="G431" s="26"/>
      <c r="H431" s="26"/>
      <c r="I431" s="26"/>
      <c r="J431" s="26"/>
      <c r="K431" s="25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</row>
    <row r="432" spans="1:66" ht="15">
      <c r="A432" s="25"/>
      <c r="B432" s="25"/>
      <c r="C432" s="26"/>
      <c r="D432" s="26"/>
      <c r="E432" s="26"/>
      <c r="F432" s="26"/>
      <c r="G432" s="26"/>
      <c r="H432" s="26"/>
      <c r="I432" s="26"/>
      <c r="J432" s="26"/>
      <c r="K432" s="25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</row>
    <row r="433" spans="1:66" ht="15">
      <c r="A433" s="25"/>
      <c r="B433" s="25"/>
      <c r="C433" s="26"/>
      <c r="D433" s="26"/>
      <c r="E433" s="26"/>
      <c r="F433" s="26"/>
      <c r="G433" s="26"/>
      <c r="H433" s="26"/>
      <c r="I433" s="26"/>
      <c r="J433" s="26"/>
      <c r="K433" s="25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</row>
    <row r="434" spans="1:66" ht="15">
      <c r="A434" s="25"/>
      <c r="B434" s="25"/>
      <c r="C434" s="26"/>
      <c r="D434" s="26"/>
      <c r="E434" s="26"/>
      <c r="F434" s="26"/>
      <c r="G434" s="26"/>
      <c r="H434" s="26"/>
      <c r="I434" s="26"/>
      <c r="J434" s="26"/>
      <c r="K434" s="25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</row>
    <row r="435" spans="1:66" ht="15">
      <c r="A435" s="25"/>
      <c r="B435" s="25"/>
      <c r="C435" s="26"/>
      <c r="D435" s="26"/>
      <c r="E435" s="26"/>
      <c r="F435" s="26"/>
      <c r="G435" s="26"/>
      <c r="H435" s="26"/>
      <c r="I435" s="26"/>
      <c r="J435" s="26"/>
      <c r="K435" s="25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</row>
    <row r="436" spans="1:66" ht="15">
      <c r="A436" s="25"/>
      <c r="B436" s="25"/>
      <c r="C436" s="26"/>
      <c r="D436" s="26"/>
      <c r="E436" s="26"/>
      <c r="F436" s="26"/>
      <c r="G436" s="26"/>
      <c r="H436" s="26"/>
      <c r="I436" s="26"/>
      <c r="J436" s="26"/>
      <c r="K436" s="25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</row>
    <row r="437" spans="1:66" ht="15">
      <c r="A437" s="25"/>
      <c r="B437" s="25"/>
      <c r="C437" s="26"/>
      <c r="D437" s="26"/>
      <c r="E437" s="26"/>
      <c r="F437" s="26"/>
      <c r="G437" s="26"/>
      <c r="H437" s="26"/>
      <c r="I437" s="26"/>
      <c r="J437" s="26"/>
      <c r="K437" s="25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</row>
    <row r="438" spans="1:66" ht="15">
      <c r="A438" s="25"/>
      <c r="B438" s="25"/>
      <c r="C438" s="26"/>
      <c r="D438" s="26"/>
      <c r="E438" s="26"/>
      <c r="F438" s="26"/>
      <c r="G438" s="26"/>
      <c r="H438" s="26"/>
      <c r="I438" s="26"/>
      <c r="J438" s="26"/>
      <c r="K438" s="25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</row>
    <row r="439" spans="1:66" ht="15">
      <c r="A439" s="25"/>
      <c r="B439" s="25"/>
      <c r="C439" s="26"/>
      <c r="D439" s="26"/>
      <c r="E439" s="26"/>
      <c r="F439" s="26"/>
      <c r="G439" s="26"/>
      <c r="H439" s="26"/>
      <c r="I439" s="26"/>
      <c r="J439" s="26"/>
      <c r="K439" s="25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</row>
    <row r="440" spans="1:66" ht="15">
      <c r="A440" s="25"/>
      <c r="B440" s="25"/>
      <c r="C440" s="26"/>
      <c r="D440" s="26"/>
      <c r="E440" s="26"/>
      <c r="F440" s="26"/>
      <c r="G440" s="26"/>
      <c r="H440" s="26"/>
      <c r="I440" s="26"/>
      <c r="J440" s="26"/>
      <c r="K440" s="25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</row>
    <row r="441" spans="1:66" ht="15">
      <c r="A441" s="25"/>
      <c r="B441" s="25"/>
      <c r="C441" s="26"/>
      <c r="D441" s="26"/>
      <c r="E441" s="26"/>
      <c r="F441" s="26"/>
      <c r="G441" s="26"/>
      <c r="H441" s="26"/>
      <c r="I441" s="26"/>
      <c r="J441" s="26"/>
      <c r="K441" s="25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</row>
    <row r="442" spans="1:66" ht="15">
      <c r="A442" s="25"/>
      <c r="B442" s="25"/>
      <c r="C442" s="26"/>
      <c r="D442" s="26"/>
      <c r="E442" s="26"/>
      <c r="F442" s="26"/>
      <c r="G442" s="26"/>
      <c r="H442" s="26"/>
      <c r="I442" s="26"/>
      <c r="J442" s="26"/>
      <c r="K442" s="25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</row>
    <row r="443" spans="1:66" ht="15">
      <c r="A443" s="25"/>
      <c r="B443" s="25"/>
      <c r="C443" s="26"/>
      <c r="D443" s="26"/>
      <c r="E443" s="26"/>
      <c r="F443" s="26"/>
      <c r="G443" s="26"/>
      <c r="H443" s="26"/>
      <c r="I443" s="26"/>
      <c r="J443" s="26"/>
      <c r="K443" s="25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</row>
    <row r="444" spans="1:66" ht="15">
      <c r="A444" s="25"/>
      <c r="B444" s="25"/>
      <c r="C444" s="26"/>
      <c r="D444" s="26"/>
      <c r="E444" s="26"/>
      <c r="F444" s="26"/>
      <c r="G444" s="26"/>
      <c r="H444" s="26"/>
      <c r="I444" s="26"/>
      <c r="J444" s="26"/>
      <c r="K444" s="25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</row>
    <row r="445" spans="1:66" ht="15">
      <c r="A445" s="25"/>
      <c r="B445" s="25"/>
      <c r="C445" s="26"/>
      <c r="D445" s="26"/>
      <c r="E445" s="26"/>
      <c r="F445" s="26"/>
      <c r="G445" s="26"/>
      <c r="H445" s="26"/>
      <c r="I445" s="26"/>
      <c r="J445" s="26"/>
      <c r="K445" s="25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</row>
    <row r="446" spans="1:66" ht="15">
      <c r="A446" s="25"/>
      <c r="B446" s="25"/>
      <c r="C446" s="26"/>
      <c r="D446" s="26"/>
      <c r="E446" s="26"/>
      <c r="F446" s="26"/>
      <c r="G446" s="26"/>
      <c r="H446" s="26"/>
      <c r="I446" s="26"/>
      <c r="J446" s="26"/>
      <c r="K446" s="25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</row>
    <row r="447" spans="1:66" ht="15">
      <c r="A447" s="25"/>
      <c r="B447" s="25"/>
      <c r="C447" s="26"/>
      <c r="D447" s="26"/>
      <c r="E447" s="26"/>
      <c r="F447" s="26"/>
      <c r="G447" s="26"/>
      <c r="H447" s="26"/>
      <c r="I447" s="26"/>
      <c r="J447" s="26"/>
      <c r="K447" s="25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</row>
    <row r="448" spans="1:66" ht="15">
      <c r="A448" s="25"/>
      <c r="B448" s="25"/>
      <c r="C448" s="26"/>
      <c r="D448" s="26"/>
      <c r="E448" s="26"/>
      <c r="F448" s="26"/>
      <c r="G448" s="26"/>
      <c r="H448" s="26"/>
      <c r="I448" s="26"/>
      <c r="J448" s="26"/>
      <c r="K448" s="25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</row>
    <row r="449" spans="1:66" ht="15">
      <c r="A449" s="25"/>
      <c r="B449" s="25"/>
      <c r="C449" s="26"/>
      <c r="D449" s="26"/>
      <c r="E449" s="26"/>
      <c r="F449" s="26"/>
      <c r="G449" s="26"/>
      <c r="H449" s="26"/>
      <c r="I449" s="26"/>
      <c r="J449" s="26"/>
      <c r="K449" s="25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</row>
    <row r="450" spans="1:66" ht="15">
      <c r="A450" s="25"/>
      <c r="B450" s="25"/>
      <c r="C450" s="26"/>
      <c r="D450" s="26"/>
      <c r="E450" s="26"/>
      <c r="F450" s="26"/>
      <c r="G450" s="26"/>
      <c r="H450" s="26"/>
      <c r="I450" s="26"/>
      <c r="J450" s="26"/>
      <c r="K450" s="25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</row>
    <row r="451" spans="1:66" ht="15">
      <c r="A451" s="25"/>
      <c r="B451" s="25"/>
      <c r="C451" s="26"/>
      <c r="D451" s="26"/>
      <c r="E451" s="26"/>
      <c r="F451" s="26"/>
      <c r="G451" s="26"/>
      <c r="H451" s="26"/>
      <c r="I451" s="26"/>
      <c r="J451" s="26"/>
      <c r="K451" s="25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</row>
    <row r="452" spans="1:66" ht="15">
      <c r="A452" s="25"/>
      <c r="B452" s="25"/>
      <c r="C452" s="26"/>
      <c r="D452" s="26"/>
      <c r="E452" s="26"/>
      <c r="F452" s="26"/>
      <c r="G452" s="26"/>
      <c r="H452" s="26"/>
      <c r="I452" s="26"/>
      <c r="J452" s="26"/>
      <c r="K452" s="25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</row>
    <row r="453" spans="1:66" ht="15">
      <c r="A453" s="25"/>
      <c r="B453" s="25"/>
      <c r="C453" s="26"/>
      <c r="D453" s="26"/>
      <c r="E453" s="26"/>
      <c r="F453" s="26"/>
      <c r="G453" s="26"/>
      <c r="H453" s="26"/>
      <c r="I453" s="26"/>
      <c r="J453" s="26"/>
      <c r="K453" s="25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</row>
    <row r="454" spans="1:66" ht="15">
      <c r="A454" s="25"/>
      <c r="B454" s="25"/>
      <c r="C454" s="26"/>
      <c r="D454" s="26"/>
      <c r="E454" s="26"/>
      <c r="F454" s="26"/>
      <c r="G454" s="26"/>
      <c r="H454" s="26"/>
      <c r="I454" s="26"/>
      <c r="J454" s="26"/>
      <c r="K454" s="25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</row>
    <row r="455" spans="1:66" ht="15">
      <c r="A455" s="25"/>
      <c r="B455" s="25"/>
      <c r="C455" s="26"/>
      <c r="D455" s="26"/>
      <c r="E455" s="26"/>
      <c r="F455" s="26"/>
      <c r="G455" s="26"/>
      <c r="H455" s="26"/>
      <c r="I455" s="26"/>
      <c r="J455" s="26"/>
      <c r="K455" s="25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</row>
    <row r="456" spans="1:66" ht="15">
      <c r="A456" s="25"/>
      <c r="B456" s="25"/>
      <c r="C456" s="26"/>
      <c r="D456" s="26"/>
      <c r="E456" s="26"/>
      <c r="F456" s="26"/>
      <c r="G456" s="26"/>
      <c r="H456" s="26"/>
      <c r="I456" s="26"/>
      <c r="J456" s="26"/>
      <c r="K456" s="25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</row>
    <row r="457" spans="1:66" ht="15">
      <c r="A457" s="25"/>
      <c r="B457" s="25"/>
      <c r="C457" s="26"/>
      <c r="D457" s="26"/>
      <c r="E457" s="26"/>
      <c r="F457" s="26"/>
      <c r="G457" s="26"/>
      <c r="H457" s="26"/>
      <c r="I457" s="26"/>
      <c r="J457" s="26"/>
      <c r="K457" s="25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</row>
    <row r="458" spans="1:66" ht="15">
      <c r="A458" s="25"/>
      <c r="B458" s="25"/>
      <c r="C458" s="26"/>
      <c r="D458" s="26"/>
      <c r="E458" s="26"/>
      <c r="F458" s="26"/>
      <c r="G458" s="26"/>
      <c r="H458" s="26"/>
      <c r="I458" s="26"/>
      <c r="J458" s="26"/>
      <c r="K458" s="25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</row>
    <row r="459" spans="1:66" ht="15">
      <c r="A459" s="25"/>
      <c r="B459" s="25"/>
      <c r="C459" s="26"/>
      <c r="D459" s="26"/>
      <c r="E459" s="26"/>
      <c r="F459" s="26"/>
      <c r="G459" s="26"/>
      <c r="H459" s="26"/>
      <c r="I459" s="26"/>
      <c r="J459" s="26"/>
      <c r="K459" s="25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</row>
    <row r="460" spans="1:66" ht="15">
      <c r="A460" s="25"/>
      <c r="B460" s="25"/>
      <c r="C460" s="26"/>
      <c r="D460" s="26"/>
      <c r="E460" s="26"/>
      <c r="F460" s="26"/>
      <c r="G460" s="26"/>
      <c r="H460" s="26"/>
      <c r="I460" s="26"/>
      <c r="J460" s="26"/>
      <c r="K460" s="25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</row>
    <row r="461" spans="1:66" ht="15">
      <c r="A461" s="25"/>
      <c r="B461" s="25"/>
      <c r="C461" s="26"/>
      <c r="D461" s="26"/>
      <c r="E461" s="26"/>
      <c r="F461" s="26"/>
      <c r="G461" s="26"/>
      <c r="H461" s="26"/>
      <c r="I461" s="26"/>
      <c r="J461" s="26"/>
      <c r="K461" s="25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</row>
    <row r="462" spans="1:66" ht="15">
      <c r="A462" s="25"/>
      <c r="B462" s="25"/>
      <c r="C462" s="26"/>
      <c r="D462" s="26"/>
      <c r="E462" s="26"/>
      <c r="F462" s="26"/>
      <c r="G462" s="26"/>
      <c r="H462" s="26"/>
      <c r="I462" s="26"/>
      <c r="J462" s="26"/>
      <c r="K462" s="25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</row>
    <row r="463" spans="1:66" ht="15">
      <c r="A463" s="25"/>
      <c r="B463" s="25"/>
      <c r="C463" s="26"/>
      <c r="D463" s="26"/>
      <c r="E463" s="26"/>
      <c r="F463" s="26"/>
      <c r="G463" s="26"/>
      <c r="H463" s="26"/>
      <c r="I463" s="26"/>
      <c r="J463" s="26"/>
      <c r="K463" s="25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</row>
    <row r="464" spans="1:66" ht="15">
      <c r="A464" s="25"/>
      <c r="B464" s="25"/>
      <c r="C464" s="26"/>
      <c r="D464" s="26"/>
      <c r="E464" s="26"/>
      <c r="F464" s="26"/>
      <c r="G464" s="26"/>
      <c r="H464" s="26"/>
      <c r="I464" s="26"/>
      <c r="J464" s="26"/>
      <c r="K464" s="25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</row>
    <row r="465" spans="1:66" ht="15">
      <c r="A465" s="25"/>
      <c r="B465" s="25"/>
      <c r="C465" s="26"/>
      <c r="D465" s="26"/>
      <c r="E465" s="26"/>
      <c r="F465" s="26"/>
      <c r="G465" s="26"/>
      <c r="H465" s="26"/>
      <c r="I465" s="26"/>
      <c r="J465" s="26"/>
      <c r="K465" s="25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</row>
    <row r="466" spans="1:66" ht="15">
      <c r="A466" s="25"/>
      <c r="B466" s="25"/>
      <c r="C466" s="26"/>
      <c r="D466" s="26"/>
      <c r="E466" s="26"/>
      <c r="F466" s="26"/>
      <c r="G466" s="26"/>
      <c r="H466" s="26"/>
      <c r="I466" s="26"/>
      <c r="J466" s="26"/>
      <c r="K466" s="25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</row>
    <row r="467" spans="1:66" ht="15">
      <c r="A467" s="25"/>
      <c r="B467" s="25"/>
      <c r="C467" s="26"/>
      <c r="D467" s="26"/>
      <c r="E467" s="26"/>
      <c r="F467" s="26"/>
      <c r="G467" s="26"/>
      <c r="H467" s="26"/>
      <c r="I467" s="26"/>
      <c r="J467" s="26"/>
      <c r="K467" s="25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</row>
    <row r="468" spans="1:66" ht="15">
      <c r="A468" s="25"/>
      <c r="B468" s="25"/>
      <c r="C468" s="26"/>
      <c r="D468" s="26"/>
      <c r="E468" s="26"/>
      <c r="F468" s="26"/>
      <c r="G468" s="26"/>
      <c r="H468" s="26"/>
      <c r="I468" s="26"/>
      <c r="J468" s="26"/>
      <c r="K468" s="25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</row>
    <row r="469" spans="1:66" ht="15">
      <c r="A469" s="25"/>
      <c r="B469" s="25"/>
      <c r="C469" s="26"/>
      <c r="D469" s="26"/>
      <c r="E469" s="26"/>
      <c r="F469" s="26"/>
      <c r="G469" s="26"/>
      <c r="H469" s="26"/>
      <c r="I469" s="26"/>
      <c r="J469" s="26"/>
      <c r="K469" s="25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</row>
    <row r="470" spans="1:66" ht="15">
      <c r="A470" s="25"/>
      <c r="B470" s="25"/>
      <c r="C470" s="26"/>
      <c r="D470" s="26"/>
      <c r="E470" s="26"/>
      <c r="F470" s="26"/>
      <c r="G470" s="26"/>
      <c r="H470" s="26"/>
      <c r="I470" s="26"/>
      <c r="J470" s="26"/>
      <c r="K470" s="25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</row>
    <row r="471" spans="1:66" ht="15">
      <c r="A471" s="25"/>
      <c r="B471" s="25"/>
      <c r="C471" s="26"/>
      <c r="D471" s="26"/>
      <c r="E471" s="26"/>
      <c r="F471" s="26"/>
      <c r="G471" s="26"/>
      <c r="H471" s="26"/>
      <c r="I471" s="26"/>
      <c r="J471" s="26"/>
      <c r="K471" s="25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</row>
    <row r="472" spans="1:66" ht="15">
      <c r="A472" s="25"/>
      <c r="B472" s="25"/>
      <c r="C472" s="26"/>
      <c r="D472" s="26"/>
      <c r="E472" s="26"/>
      <c r="F472" s="26"/>
      <c r="G472" s="26"/>
      <c r="H472" s="26"/>
      <c r="I472" s="26"/>
      <c r="J472" s="26"/>
      <c r="K472" s="25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</row>
    <row r="473" spans="1:66" ht="15">
      <c r="A473" s="25"/>
      <c r="B473" s="25"/>
      <c r="C473" s="26"/>
      <c r="D473" s="26"/>
      <c r="E473" s="26"/>
      <c r="F473" s="26"/>
      <c r="G473" s="26"/>
      <c r="H473" s="26"/>
      <c r="I473" s="26"/>
      <c r="J473" s="26"/>
      <c r="K473" s="25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</row>
    <row r="474" spans="1:66" ht="15">
      <c r="A474" s="25"/>
      <c r="B474" s="25"/>
      <c r="C474" s="26"/>
      <c r="D474" s="26"/>
      <c r="E474" s="26"/>
      <c r="F474" s="26"/>
      <c r="G474" s="26"/>
      <c r="H474" s="26"/>
      <c r="I474" s="26"/>
      <c r="J474" s="26"/>
      <c r="K474" s="25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</row>
    <row r="475" spans="1:66" ht="15">
      <c r="A475" s="25"/>
      <c r="B475" s="25"/>
      <c r="C475" s="26"/>
      <c r="D475" s="26"/>
      <c r="E475" s="26"/>
      <c r="F475" s="26"/>
      <c r="G475" s="26"/>
      <c r="H475" s="26"/>
      <c r="I475" s="26"/>
      <c r="J475" s="26"/>
      <c r="K475" s="25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</row>
    <row r="476" spans="1:66" ht="15">
      <c r="A476" s="25"/>
      <c r="B476" s="25"/>
      <c r="C476" s="26"/>
      <c r="D476" s="26"/>
      <c r="E476" s="26"/>
      <c r="F476" s="26"/>
      <c r="G476" s="26"/>
      <c r="H476" s="26"/>
      <c r="I476" s="26"/>
      <c r="J476" s="26"/>
      <c r="K476" s="25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</row>
    <row r="477" spans="1:66" ht="15">
      <c r="A477" s="25"/>
      <c r="B477" s="25"/>
      <c r="C477" s="26"/>
      <c r="D477" s="26"/>
      <c r="E477" s="26"/>
      <c r="F477" s="26"/>
      <c r="G477" s="26"/>
      <c r="H477" s="26"/>
      <c r="I477" s="26"/>
      <c r="J477" s="26"/>
      <c r="K477" s="25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</row>
    <row r="478" spans="1:66" ht="15">
      <c r="A478" s="25"/>
      <c r="B478" s="25"/>
      <c r="C478" s="26"/>
      <c r="D478" s="26"/>
      <c r="E478" s="26"/>
      <c r="F478" s="26"/>
      <c r="G478" s="26"/>
      <c r="H478" s="26"/>
      <c r="I478" s="26"/>
      <c r="J478" s="26"/>
      <c r="K478" s="25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</row>
    <row r="479" spans="1:66" ht="15">
      <c r="A479" s="25"/>
      <c r="B479" s="25"/>
      <c r="C479" s="26"/>
      <c r="D479" s="26"/>
      <c r="E479" s="26"/>
      <c r="F479" s="26"/>
      <c r="G479" s="26"/>
      <c r="H479" s="26"/>
      <c r="I479" s="26"/>
      <c r="J479" s="26"/>
      <c r="K479" s="25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</row>
    <row r="480" spans="1:66" ht="15">
      <c r="A480" s="25"/>
      <c r="B480" s="25"/>
      <c r="C480" s="26"/>
      <c r="D480" s="26"/>
      <c r="E480" s="26"/>
      <c r="F480" s="26"/>
      <c r="G480" s="26"/>
      <c r="H480" s="26"/>
      <c r="I480" s="26"/>
      <c r="J480" s="26"/>
      <c r="K480" s="25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</row>
    <row r="481" spans="1:66" ht="15">
      <c r="A481" s="25"/>
      <c r="B481" s="25"/>
      <c r="C481" s="26"/>
      <c r="D481" s="26"/>
      <c r="E481" s="26"/>
      <c r="F481" s="26"/>
      <c r="G481" s="26"/>
      <c r="H481" s="26"/>
      <c r="I481" s="26"/>
      <c r="J481" s="26"/>
      <c r="K481" s="25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</row>
    <row r="482" spans="1:66" ht="15">
      <c r="A482" s="25"/>
      <c r="B482" s="25"/>
      <c r="C482" s="26"/>
      <c r="D482" s="26"/>
      <c r="E482" s="26"/>
      <c r="F482" s="26"/>
      <c r="G482" s="26"/>
      <c r="H482" s="26"/>
      <c r="I482" s="26"/>
      <c r="J482" s="26"/>
      <c r="K482" s="25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</row>
    <row r="483" spans="1:66" ht="15">
      <c r="A483" s="25"/>
      <c r="B483" s="25"/>
      <c r="C483" s="26"/>
      <c r="D483" s="26"/>
      <c r="E483" s="26"/>
      <c r="F483" s="26"/>
      <c r="G483" s="26"/>
      <c r="H483" s="26"/>
      <c r="I483" s="26"/>
      <c r="J483" s="26"/>
      <c r="K483" s="25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</row>
    <row r="484" spans="1:66" ht="15">
      <c r="A484" s="25"/>
      <c r="B484" s="25"/>
      <c r="C484" s="26"/>
      <c r="D484" s="26"/>
      <c r="E484" s="26"/>
      <c r="F484" s="26"/>
      <c r="G484" s="26"/>
      <c r="H484" s="26"/>
      <c r="I484" s="26"/>
      <c r="J484" s="26"/>
      <c r="K484" s="25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</row>
    <row r="485" spans="1:66" ht="15">
      <c r="A485" s="25"/>
      <c r="B485" s="25"/>
      <c r="C485" s="26"/>
      <c r="D485" s="26"/>
      <c r="E485" s="26"/>
      <c r="F485" s="26"/>
      <c r="G485" s="26"/>
      <c r="H485" s="26"/>
      <c r="I485" s="26"/>
      <c r="J485" s="26"/>
      <c r="K485" s="25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</row>
    <row r="486" spans="1:66" ht="15">
      <c r="A486" s="25"/>
      <c r="B486" s="25"/>
      <c r="C486" s="26"/>
      <c r="D486" s="26"/>
      <c r="E486" s="26"/>
      <c r="F486" s="26"/>
      <c r="G486" s="26"/>
      <c r="H486" s="26"/>
      <c r="I486" s="26"/>
      <c r="J486" s="26"/>
      <c r="K486" s="25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</row>
    <row r="487" spans="1:66" ht="15">
      <c r="A487" s="25"/>
      <c r="B487" s="25"/>
      <c r="C487" s="26"/>
      <c r="D487" s="26"/>
      <c r="E487" s="26"/>
      <c r="F487" s="26"/>
      <c r="G487" s="26"/>
      <c r="H487" s="26"/>
      <c r="I487" s="26"/>
      <c r="J487" s="26"/>
      <c r="K487" s="25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</row>
    <row r="488" spans="1:66" ht="15">
      <c r="A488" s="25"/>
      <c r="B488" s="25"/>
      <c r="C488" s="26"/>
      <c r="D488" s="26"/>
      <c r="E488" s="26"/>
      <c r="F488" s="26"/>
      <c r="G488" s="26"/>
      <c r="H488" s="26"/>
      <c r="I488" s="26"/>
      <c r="J488" s="26"/>
      <c r="K488" s="25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</row>
    <row r="489" spans="1:66" ht="15">
      <c r="A489" s="25"/>
      <c r="B489" s="25"/>
      <c r="C489" s="26"/>
      <c r="D489" s="26"/>
      <c r="E489" s="26"/>
      <c r="F489" s="26"/>
      <c r="G489" s="26"/>
      <c r="H489" s="26"/>
      <c r="I489" s="26"/>
      <c r="J489" s="26"/>
      <c r="K489" s="25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</row>
    <row r="490" spans="1:66" ht="15">
      <c r="A490" s="25"/>
      <c r="B490" s="25"/>
      <c r="C490" s="26"/>
      <c r="D490" s="26"/>
      <c r="E490" s="26"/>
      <c r="F490" s="26"/>
      <c r="G490" s="26"/>
      <c r="H490" s="26"/>
      <c r="I490" s="26"/>
      <c r="J490" s="26"/>
      <c r="K490" s="25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</row>
    <row r="491" spans="1:66" ht="15">
      <c r="A491" s="25"/>
      <c r="B491" s="25"/>
      <c r="C491" s="26"/>
      <c r="D491" s="26"/>
      <c r="E491" s="26"/>
      <c r="F491" s="26"/>
      <c r="G491" s="26"/>
      <c r="H491" s="26"/>
      <c r="I491" s="26"/>
      <c r="J491" s="26"/>
      <c r="K491" s="25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</row>
    <row r="492" spans="1:66" ht="15">
      <c r="A492" s="25"/>
      <c r="B492" s="25"/>
      <c r="C492" s="26"/>
      <c r="D492" s="26"/>
      <c r="E492" s="26"/>
      <c r="F492" s="26"/>
      <c r="G492" s="26"/>
      <c r="H492" s="26"/>
      <c r="I492" s="26"/>
      <c r="J492" s="26"/>
      <c r="K492" s="25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</row>
    <row r="493" spans="1:66" ht="15">
      <c r="A493" s="25"/>
      <c r="B493" s="25"/>
      <c r="C493" s="26"/>
      <c r="D493" s="26"/>
      <c r="E493" s="26"/>
      <c r="F493" s="26"/>
      <c r="G493" s="26"/>
      <c r="H493" s="26"/>
      <c r="I493" s="26"/>
      <c r="J493" s="26"/>
      <c r="K493" s="25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</row>
    <row r="494" spans="1:66" ht="15">
      <c r="A494" s="25"/>
      <c r="B494" s="25"/>
      <c r="C494" s="26"/>
      <c r="D494" s="26"/>
      <c r="E494" s="26"/>
      <c r="F494" s="26"/>
      <c r="G494" s="26"/>
      <c r="H494" s="26"/>
      <c r="I494" s="26"/>
      <c r="J494" s="26"/>
      <c r="K494" s="25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</row>
    <row r="495" spans="1:66" ht="15">
      <c r="A495" s="25"/>
      <c r="B495" s="25"/>
      <c r="C495" s="26"/>
      <c r="D495" s="26"/>
      <c r="E495" s="26"/>
      <c r="F495" s="26"/>
      <c r="G495" s="26"/>
      <c r="H495" s="26"/>
      <c r="I495" s="26"/>
      <c r="J495" s="26"/>
      <c r="K495" s="25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</row>
    <row r="496" spans="1:66" ht="15">
      <c r="A496" s="25"/>
      <c r="B496" s="25"/>
      <c r="C496" s="26"/>
      <c r="D496" s="26"/>
      <c r="E496" s="26"/>
      <c r="F496" s="26"/>
      <c r="G496" s="26"/>
      <c r="H496" s="26"/>
      <c r="I496" s="26"/>
      <c r="J496" s="26"/>
      <c r="K496" s="25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</row>
    <row r="497" spans="1:66" ht="15">
      <c r="A497" s="25"/>
      <c r="B497" s="25"/>
      <c r="C497" s="26"/>
      <c r="D497" s="26"/>
      <c r="E497" s="26"/>
      <c r="F497" s="26"/>
      <c r="G497" s="26"/>
      <c r="H497" s="26"/>
      <c r="I497" s="26"/>
      <c r="J497" s="26"/>
      <c r="K497" s="25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</row>
    <row r="498" spans="1:66" ht="15">
      <c r="A498" s="25"/>
      <c r="B498" s="25"/>
      <c r="C498" s="26"/>
      <c r="D498" s="26"/>
      <c r="E498" s="26"/>
      <c r="F498" s="26"/>
      <c r="G498" s="26"/>
      <c r="H498" s="26"/>
      <c r="I498" s="26"/>
      <c r="J498" s="26"/>
      <c r="K498" s="25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</row>
    <row r="499" spans="1:66" ht="15">
      <c r="A499" s="25"/>
      <c r="B499" s="25"/>
      <c r="C499" s="26"/>
      <c r="D499" s="26"/>
      <c r="E499" s="26"/>
      <c r="F499" s="26"/>
      <c r="G499" s="26"/>
      <c r="H499" s="26"/>
      <c r="I499" s="26"/>
      <c r="J499" s="26"/>
      <c r="K499" s="25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</row>
    <row r="500" spans="1:66" ht="15">
      <c r="A500" s="25"/>
      <c r="B500" s="25"/>
      <c r="C500" s="26"/>
      <c r="D500" s="26"/>
      <c r="E500" s="26"/>
      <c r="F500" s="26"/>
      <c r="G500" s="26"/>
      <c r="H500" s="26"/>
      <c r="I500" s="26"/>
      <c r="J500" s="26"/>
      <c r="K500" s="25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</row>
    <row r="501" spans="1:66" ht="15">
      <c r="A501" s="25"/>
      <c r="B501" s="25"/>
      <c r="C501" s="26"/>
      <c r="D501" s="26"/>
      <c r="E501" s="26"/>
      <c r="F501" s="26"/>
      <c r="G501" s="26"/>
      <c r="H501" s="26"/>
      <c r="I501" s="26"/>
      <c r="J501" s="26"/>
      <c r="K501" s="25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</row>
    <row r="502" spans="1:66" ht="15">
      <c r="A502" s="25"/>
      <c r="B502" s="25"/>
      <c r="C502" s="26"/>
      <c r="D502" s="26"/>
      <c r="E502" s="26"/>
      <c r="F502" s="26"/>
      <c r="G502" s="26"/>
      <c r="H502" s="26"/>
      <c r="I502" s="26"/>
      <c r="J502" s="26"/>
      <c r="K502" s="25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</row>
    <row r="503" spans="1:66" ht="15">
      <c r="A503" s="25"/>
      <c r="B503" s="25"/>
      <c r="C503" s="26"/>
      <c r="D503" s="26"/>
      <c r="E503" s="26"/>
      <c r="F503" s="26"/>
      <c r="G503" s="26"/>
      <c r="H503" s="26"/>
      <c r="I503" s="26"/>
      <c r="J503" s="26"/>
      <c r="K503" s="25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</row>
    <row r="504" spans="1:66" ht="15">
      <c r="A504" s="25"/>
      <c r="B504" s="25"/>
      <c r="C504" s="26"/>
      <c r="D504" s="26"/>
      <c r="E504" s="26"/>
      <c r="F504" s="26"/>
      <c r="G504" s="26"/>
      <c r="H504" s="26"/>
      <c r="I504" s="26"/>
      <c r="J504" s="26"/>
      <c r="K504" s="25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</row>
    <row r="505" spans="1:66" ht="15">
      <c r="A505" s="25"/>
      <c r="B505" s="25"/>
      <c r="C505" s="26"/>
      <c r="D505" s="26"/>
      <c r="E505" s="26"/>
      <c r="F505" s="26"/>
      <c r="G505" s="26"/>
      <c r="H505" s="26"/>
      <c r="I505" s="26"/>
      <c r="J505" s="26"/>
      <c r="K505" s="25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</row>
    <row r="506" spans="1:66" ht="15">
      <c r="A506" s="25"/>
      <c r="B506" s="25"/>
      <c r="C506" s="26"/>
      <c r="D506" s="26"/>
      <c r="E506" s="26"/>
      <c r="F506" s="26"/>
      <c r="G506" s="26"/>
      <c r="H506" s="26"/>
      <c r="I506" s="26"/>
      <c r="J506" s="26"/>
      <c r="K506" s="25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</row>
    <row r="507" spans="1:66" ht="15">
      <c r="A507" s="25"/>
      <c r="B507" s="25"/>
      <c r="C507" s="26"/>
      <c r="D507" s="26"/>
      <c r="E507" s="26"/>
      <c r="F507" s="26"/>
      <c r="G507" s="26"/>
      <c r="H507" s="26"/>
      <c r="I507" s="26"/>
      <c r="J507" s="26"/>
      <c r="K507" s="25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</row>
    <row r="508" spans="1:66" ht="15">
      <c r="A508" s="25"/>
      <c r="B508" s="25"/>
      <c r="C508" s="26"/>
      <c r="D508" s="26"/>
      <c r="E508" s="26"/>
      <c r="F508" s="26"/>
      <c r="G508" s="26"/>
      <c r="H508" s="26"/>
      <c r="I508" s="26"/>
      <c r="J508" s="26"/>
      <c r="K508" s="25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</row>
    <row r="509" spans="1:66" ht="15">
      <c r="A509" s="25"/>
      <c r="B509" s="25"/>
      <c r="C509" s="26"/>
      <c r="D509" s="26"/>
      <c r="E509" s="26"/>
      <c r="F509" s="26"/>
      <c r="G509" s="26"/>
      <c r="H509" s="26"/>
      <c r="I509" s="26"/>
      <c r="J509" s="26"/>
      <c r="K509" s="25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</row>
    <row r="510" spans="1:66" ht="15">
      <c r="A510" s="25"/>
      <c r="B510" s="25"/>
      <c r="C510" s="26"/>
      <c r="D510" s="26"/>
      <c r="E510" s="26"/>
      <c r="F510" s="26"/>
      <c r="G510" s="26"/>
      <c r="H510" s="26"/>
      <c r="I510" s="26"/>
      <c r="J510" s="26"/>
      <c r="K510" s="25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</row>
    <row r="511" spans="1:66" ht="15">
      <c r="A511" s="25"/>
      <c r="B511" s="25"/>
      <c r="C511" s="26"/>
      <c r="D511" s="26"/>
      <c r="E511" s="26"/>
      <c r="F511" s="26"/>
      <c r="G511" s="26"/>
      <c r="H511" s="26"/>
      <c r="I511" s="26"/>
      <c r="J511" s="26"/>
      <c r="K511" s="25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</row>
    <row r="512" spans="1:66" ht="15">
      <c r="A512" s="25"/>
      <c r="B512" s="25"/>
      <c r="C512" s="26"/>
      <c r="D512" s="26"/>
      <c r="E512" s="26"/>
      <c r="F512" s="26"/>
      <c r="G512" s="26"/>
      <c r="H512" s="26"/>
      <c r="I512" s="26"/>
      <c r="J512" s="26"/>
      <c r="K512" s="25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</row>
    <row r="513" spans="1:66" ht="15">
      <c r="A513" s="25"/>
      <c r="B513" s="25"/>
      <c r="C513" s="26"/>
      <c r="D513" s="26"/>
      <c r="E513" s="26"/>
      <c r="F513" s="26"/>
      <c r="G513" s="26"/>
      <c r="H513" s="26"/>
      <c r="I513" s="26"/>
      <c r="J513" s="26"/>
      <c r="K513" s="25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</row>
    <row r="514" spans="1:66" ht="15">
      <c r="A514" s="25"/>
      <c r="B514" s="25"/>
      <c r="C514" s="26"/>
      <c r="D514" s="26"/>
      <c r="E514" s="26"/>
      <c r="F514" s="26"/>
      <c r="G514" s="26"/>
      <c r="H514" s="26"/>
      <c r="I514" s="26"/>
      <c r="J514" s="26"/>
      <c r="K514" s="25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</row>
    <row r="515" spans="1:66" ht="15">
      <c r="A515" s="25"/>
      <c r="B515" s="25"/>
      <c r="C515" s="26"/>
      <c r="D515" s="26"/>
      <c r="E515" s="26"/>
      <c r="F515" s="26"/>
      <c r="G515" s="26"/>
      <c r="H515" s="26"/>
      <c r="I515" s="26"/>
      <c r="J515" s="26"/>
      <c r="K515" s="25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</row>
    <row r="516" spans="1:66" ht="15">
      <c r="A516" s="25"/>
      <c r="B516" s="25"/>
      <c r="C516" s="26"/>
      <c r="D516" s="26"/>
      <c r="E516" s="26"/>
      <c r="F516" s="26"/>
      <c r="G516" s="26"/>
      <c r="H516" s="26"/>
      <c r="I516" s="26"/>
      <c r="J516" s="26"/>
      <c r="K516" s="25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</row>
    <row r="517" spans="1:66" ht="15">
      <c r="A517" s="25"/>
      <c r="B517" s="25"/>
      <c r="C517" s="26"/>
      <c r="D517" s="26"/>
      <c r="E517" s="26"/>
      <c r="F517" s="26"/>
      <c r="G517" s="26"/>
      <c r="H517" s="26"/>
      <c r="I517" s="26"/>
      <c r="J517" s="26"/>
      <c r="K517" s="25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</row>
    <row r="518" spans="1:66" ht="15">
      <c r="A518" s="25"/>
      <c r="B518" s="25"/>
      <c r="C518" s="26"/>
      <c r="D518" s="26"/>
      <c r="E518" s="26"/>
      <c r="F518" s="26"/>
      <c r="G518" s="26"/>
      <c r="H518" s="26"/>
      <c r="I518" s="26"/>
      <c r="J518" s="26"/>
      <c r="K518" s="25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</row>
    <row r="519" spans="1:66" ht="15">
      <c r="A519" s="25"/>
      <c r="B519" s="25"/>
      <c r="C519" s="26"/>
      <c r="D519" s="26"/>
      <c r="E519" s="26"/>
      <c r="F519" s="26"/>
      <c r="G519" s="26"/>
      <c r="H519" s="26"/>
      <c r="I519" s="26"/>
      <c r="J519" s="26"/>
      <c r="K519" s="25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</row>
    <row r="520" spans="1:66" ht="15">
      <c r="A520" s="25"/>
      <c r="B520" s="25"/>
      <c r="C520" s="26"/>
      <c r="D520" s="26"/>
      <c r="E520" s="26"/>
      <c r="F520" s="26"/>
      <c r="G520" s="26"/>
      <c r="H520" s="26"/>
      <c r="I520" s="26"/>
      <c r="J520" s="26"/>
      <c r="K520" s="25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</row>
    <row r="521" spans="1:66" ht="15">
      <c r="A521" s="25"/>
      <c r="B521" s="25"/>
      <c r="C521" s="26"/>
      <c r="D521" s="26"/>
      <c r="E521" s="26"/>
      <c r="F521" s="26"/>
      <c r="G521" s="26"/>
      <c r="H521" s="26"/>
      <c r="I521" s="26"/>
      <c r="J521" s="26"/>
      <c r="K521" s="25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</row>
    <row r="522" spans="1:66" ht="15">
      <c r="A522" s="25"/>
      <c r="B522" s="25"/>
      <c r="C522" s="26"/>
      <c r="D522" s="26"/>
      <c r="E522" s="26"/>
      <c r="F522" s="26"/>
      <c r="G522" s="26"/>
      <c r="H522" s="26"/>
      <c r="I522" s="26"/>
      <c r="J522" s="26"/>
      <c r="K522" s="25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</row>
    <row r="523" spans="1:66" ht="15">
      <c r="A523" s="25"/>
      <c r="B523" s="25"/>
      <c r="C523" s="26"/>
      <c r="D523" s="26"/>
      <c r="E523" s="26"/>
      <c r="F523" s="26"/>
      <c r="G523" s="26"/>
      <c r="H523" s="26"/>
      <c r="I523" s="26"/>
      <c r="J523" s="26"/>
      <c r="K523" s="25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</row>
    <row r="524" spans="1:66" ht="15">
      <c r="A524" s="25"/>
      <c r="B524" s="25"/>
      <c r="C524" s="26"/>
      <c r="D524" s="26"/>
      <c r="E524" s="26"/>
      <c r="F524" s="26"/>
      <c r="G524" s="26"/>
      <c r="H524" s="26"/>
      <c r="I524" s="26"/>
      <c r="J524" s="26"/>
      <c r="K524" s="25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</row>
    <row r="525" spans="1:66" ht="15">
      <c r="A525" s="25"/>
      <c r="B525" s="25"/>
      <c r="C525" s="26"/>
      <c r="D525" s="26"/>
      <c r="E525" s="26"/>
      <c r="F525" s="26"/>
      <c r="G525" s="26"/>
      <c r="H525" s="26"/>
      <c r="I525" s="26"/>
      <c r="J525" s="26"/>
      <c r="K525" s="25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</row>
    <row r="526" spans="1:66" ht="15">
      <c r="A526" s="25"/>
      <c r="B526" s="25"/>
      <c r="C526" s="26"/>
      <c r="D526" s="26"/>
      <c r="E526" s="26"/>
      <c r="F526" s="26"/>
      <c r="G526" s="26"/>
      <c r="H526" s="26"/>
      <c r="I526" s="26"/>
      <c r="J526" s="26"/>
      <c r="K526" s="25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</row>
    <row r="527" spans="1:66" ht="15">
      <c r="A527" s="25"/>
      <c r="B527" s="25"/>
      <c r="C527" s="26"/>
      <c r="D527" s="26"/>
      <c r="E527" s="26"/>
      <c r="F527" s="26"/>
      <c r="G527" s="26"/>
      <c r="H527" s="26"/>
      <c r="I527" s="26"/>
      <c r="J527" s="26"/>
      <c r="K527" s="25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</row>
    <row r="528" spans="1:66" ht="15">
      <c r="A528" s="25"/>
      <c r="B528" s="25"/>
      <c r="C528" s="26"/>
      <c r="D528" s="26"/>
      <c r="E528" s="26"/>
      <c r="F528" s="26"/>
      <c r="G528" s="26"/>
      <c r="H528" s="26"/>
      <c r="I528" s="26"/>
      <c r="J528" s="26"/>
      <c r="K528" s="25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</row>
    <row r="529" spans="1:66" ht="15">
      <c r="A529" s="25"/>
      <c r="B529" s="25"/>
      <c r="C529" s="26"/>
      <c r="D529" s="26"/>
      <c r="E529" s="26"/>
      <c r="F529" s="26"/>
      <c r="G529" s="26"/>
      <c r="H529" s="26"/>
      <c r="I529" s="26"/>
      <c r="J529" s="26"/>
      <c r="K529" s="25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</row>
    <row r="530" spans="1:66" ht="15">
      <c r="A530" s="25"/>
      <c r="B530" s="25"/>
      <c r="C530" s="26"/>
      <c r="D530" s="26"/>
      <c r="E530" s="26"/>
      <c r="F530" s="26"/>
      <c r="G530" s="26"/>
      <c r="H530" s="26"/>
      <c r="I530" s="26"/>
      <c r="J530" s="26"/>
      <c r="K530" s="25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</row>
    <row r="531" spans="1:66" ht="15">
      <c r="A531" s="25"/>
      <c r="B531" s="25"/>
      <c r="C531" s="26"/>
      <c r="D531" s="26"/>
      <c r="E531" s="26"/>
      <c r="F531" s="26"/>
      <c r="G531" s="26"/>
      <c r="H531" s="26"/>
      <c r="I531" s="26"/>
      <c r="J531" s="26"/>
      <c r="K531" s="25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</row>
    <row r="532" spans="1:66" ht="15">
      <c r="A532" s="25"/>
      <c r="B532" s="25"/>
      <c r="C532" s="26"/>
      <c r="D532" s="26"/>
      <c r="E532" s="26"/>
      <c r="F532" s="26"/>
      <c r="G532" s="26"/>
      <c r="H532" s="26"/>
      <c r="I532" s="26"/>
      <c r="J532" s="26"/>
      <c r="K532" s="25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</row>
    <row r="533" spans="1:66" ht="15">
      <c r="A533" s="25"/>
      <c r="B533" s="25"/>
      <c r="C533" s="26"/>
      <c r="D533" s="26"/>
      <c r="E533" s="26"/>
      <c r="F533" s="26"/>
      <c r="G533" s="26"/>
      <c r="H533" s="26"/>
      <c r="I533" s="26"/>
      <c r="J533" s="26"/>
      <c r="K533" s="25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</row>
    <row r="534" spans="1:66" ht="15">
      <c r="A534" s="25"/>
      <c r="B534" s="25"/>
      <c r="C534" s="26"/>
      <c r="D534" s="26"/>
      <c r="E534" s="26"/>
      <c r="F534" s="26"/>
      <c r="G534" s="26"/>
      <c r="H534" s="26"/>
      <c r="I534" s="26"/>
      <c r="J534" s="26"/>
      <c r="K534" s="25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</row>
    <row r="535" spans="1:66" ht="15">
      <c r="A535" s="25"/>
      <c r="B535" s="25"/>
      <c r="C535" s="26"/>
      <c r="D535" s="26"/>
      <c r="E535" s="26"/>
      <c r="F535" s="26"/>
      <c r="G535" s="26"/>
      <c r="H535" s="26"/>
      <c r="I535" s="26"/>
      <c r="J535" s="26"/>
      <c r="K535" s="25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</row>
    <row r="536" spans="1:66" ht="15">
      <c r="A536" s="25"/>
      <c r="B536" s="25"/>
      <c r="C536" s="26"/>
      <c r="D536" s="26"/>
      <c r="E536" s="26"/>
      <c r="F536" s="26"/>
      <c r="G536" s="26"/>
      <c r="H536" s="26"/>
      <c r="I536" s="26"/>
      <c r="J536" s="26"/>
      <c r="K536" s="25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</row>
    <row r="537" spans="1:66" ht="15">
      <c r="A537" s="25"/>
      <c r="B537" s="25"/>
      <c r="C537" s="26"/>
      <c r="D537" s="26"/>
      <c r="E537" s="26"/>
      <c r="F537" s="26"/>
      <c r="G537" s="26"/>
      <c r="H537" s="26"/>
      <c r="I537" s="26"/>
      <c r="J537" s="26"/>
      <c r="K537" s="25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</row>
    <row r="538" spans="1:66" ht="15">
      <c r="A538" s="25"/>
      <c r="B538" s="25"/>
      <c r="C538" s="26"/>
      <c r="D538" s="26"/>
      <c r="E538" s="26"/>
      <c r="F538" s="26"/>
      <c r="G538" s="26"/>
      <c r="H538" s="26"/>
      <c r="I538" s="26"/>
      <c r="J538" s="26"/>
      <c r="K538" s="25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</row>
    <row r="539" spans="1:66" ht="15">
      <c r="A539" s="25"/>
      <c r="B539" s="25"/>
      <c r="C539" s="26"/>
      <c r="D539" s="26"/>
      <c r="E539" s="26"/>
      <c r="F539" s="26"/>
      <c r="G539" s="26"/>
      <c r="H539" s="26"/>
      <c r="I539" s="26"/>
      <c r="J539" s="26"/>
      <c r="K539" s="25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</row>
    <row r="540" spans="1:66" ht="15">
      <c r="A540" s="25"/>
      <c r="B540" s="25"/>
      <c r="C540" s="26"/>
      <c r="D540" s="26"/>
      <c r="E540" s="26"/>
      <c r="F540" s="26"/>
      <c r="G540" s="26"/>
      <c r="H540" s="26"/>
      <c r="I540" s="26"/>
      <c r="J540" s="26"/>
      <c r="K540" s="25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</row>
    <row r="541" spans="1:66" ht="15">
      <c r="A541" s="25"/>
      <c r="B541" s="25"/>
      <c r="C541" s="26"/>
      <c r="D541" s="26"/>
      <c r="E541" s="26"/>
      <c r="F541" s="26"/>
      <c r="G541" s="26"/>
      <c r="H541" s="26"/>
      <c r="I541" s="26"/>
      <c r="J541" s="26"/>
      <c r="K541" s="25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</row>
    <row r="542" spans="1:66" ht="15">
      <c r="A542" s="25"/>
      <c r="B542" s="25"/>
      <c r="C542" s="26"/>
      <c r="D542" s="26"/>
      <c r="E542" s="26"/>
      <c r="F542" s="26"/>
      <c r="G542" s="26"/>
      <c r="H542" s="26"/>
      <c r="I542" s="26"/>
      <c r="J542" s="26"/>
      <c r="K542" s="25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</row>
    <row r="543" spans="1:66" ht="15">
      <c r="A543" s="25"/>
      <c r="B543" s="25"/>
      <c r="C543" s="26"/>
      <c r="D543" s="26"/>
      <c r="E543" s="26"/>
      <c r="F543" s="26"/>
      <c r="G543" s="26"/>
      <c r="H543" s="26"/>
      <c r="I543" s="26"/>
      <c r="J543" s="26"/>
      <c r="K543" s="25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</row>
    <row r="544" spans="1:66" ht="15">
      <c r="A544" s="25"/>
      <c r="B544" s="25"/>
      <c r="C544" s="26"/>
      <c r="D544" s="26"/>
      <c r="E544" s="26"/>
      <c r="F544" s="26"/>
      <c r="G544" s="26"/>
      <c r="H544" s="26"/>
      <c r="I544" s="26"/>
      <c r="J544" s="26"/>
      <c r="K544" s="25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</row>
    <row r="545" spans="1:66" ht="15">
      <c r="A545" s="25"/>
      <c r="B545" s="25"/>
      <c r="C545" s="26"/>
      <c r="D545" s="26"/>
      <c r="E545" s="26"/>
      <c r="F545" s="26"/>
      <c r="G545" s="26"/>
      <c r="H545" s="26"/>
      <c r="I545" s="26"/>
      <c r="J545" s="26"/>
      <c r="K545" s="25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</row>
    <row r="546" spans="1:66" ht="15">
      <c r="A546" s="25"/>
      <c r="B546" s="25"/>
      <c r="C546" s="26"/>
      <c r="D546" s="26"/>
      <c r="E546" s="26"/>
      <c r="F546" s="26"/>
      <c r="G546" s="26"/>
      <c r="H546" s="26"/>
      <c r="I546" s="26"/>
      <c r="J546" s="26"/>
      <c r="K546" s="25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</row>
    <row r="547" spans="1:66" ht="15">
      <c r="A547" s="25"/>
      <c r="B547" s="25"/>
      <c r="C547" s="26"/>
      <c r="D547" s="26"/>
      <c r="E547" s="26"/>
      <c r="F547" s="26"/>
      <c r="G547" s="26"/>
      <c r="H547" s="26"/>
      <c r="I547" s="26"/>
      <c r="J547" s="26"/>
      <c r="K547" s="25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</row>
    <row r="548" spans="1:66" ht="15">
      <c r="A548" s="25"/>
      <c r="B548" s="25"/>
      <c r="C548" s="26"/>
      <c r="D548" s="26"/>
      <c r="E548" s="26"/>
      <c r="F548" s="26"/>
      <c r="G548" s="26"/>
      <c r="H548" s="26"/>
      <c r="I548" s="26"/>
      <c r="J548" s="26"/>
      <c r="K548" s="25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</row>
    <row r="549" spans="1:66" ht="15">
      <c r="A549" s="25"/>
      <c r="B549" s="25"/>
      <c r="C549" s="26"/>
      <c r="D549" s="26"/>
      <c r="E549" s="26"/>
      <c r="F549" s="26"/>
      <c r="G549" s="26"/>
      <c r="H549" s="26"/>
      <c r="I549" s="26"/>
      <c r="J549" s="26"/>
      <c r="K549" s="25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</row>
    <row r="550" spans="1:66" ht="15">
      <c r="A550" s="25"/>
      <c r="B550" s="25"/>
      <c r="C550" s="26"/>
      <c r="D550" s="26"/>
      <c r="E550" s="26"/>
      <c r="F550" s="26"/>
      <c r="G550" s="26"/>
      <c r="H550" s="26"/>
      <c r="I550" s="26"/>
      <c r="J550" s="26"/>
      <c r="K550" s="25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</row>
    <row r="551" spans="1:66" ht="15">
      <c r="A551" s="25"/>
      <c r="B551" s="25"/>
      <c r="C551" s="26"/>
      <c r="D551" s="26"/>
      <c r="E551" s="26"/>
      <c r="F551" s="26"/>
      <c r="G551" s="26"/>
      <c r="H551" s="26"/>
      <c r="I551" s="26"/>
      <c r="J551" s="26"/>
      <c r="K551" s="25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</row>
    <row r="552" spans="1:66" ht="15">
      <c r="A552" s="25"/>
      <c r="B552" s="25"/>
      <c r="C552" s="26"/>
      <c r="D552" s="26"/>
      <c r="E552" s="26"/>
      <c r="F552" s="26"/>
      <c r="G552" s="26"/>
      <c r="H552" s="26"/>
      <c r="I552" s="26"/>
      <c r="J552" s="26"/>
      <c r="K552" s="25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</row>
    <row r="553" spans="1:66" ht="15">
      <c r="A553" s="25"/>
      <c r="B553" s="25"/>
      <c r="C553" s="26"/>
      <c r="D553" s="26"/>
      <c r="E553" s="26"/>
      <c r="F553" s="26"/>
      <c r="G553" s="26"/>
      <c r="H553" s="26"/>
      <c r="I553" s="26"/>
      <c r="J553" s="26"/>
      <c r="K553" s="25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</row>
    <row r="554" spans="1:66" ht="15">
      <c r="A554" s="25"/>
      <c r="B554" s="25"/>
      <c r="C554" s="26"/>
      <c r="D554" s="26"/>
      <c r="E554" s="26"/>
      <c r="F554" s="26"/>
      <c r="G554" s="26"/>
      <c r="H554" s="26"/>
      <c r="I554" s="26"/>
      <c r="J554" s="26"/>
      <c r="K554" s="25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</row>
    <row r="555" spans="1:66" ht="15">
      <c r="A555" s="25"/>
      <c r="B555" s="25"/>
      <c r="C555" s="26"/>
      <c r="D555" s="26"/>
      <c r="E555" s="26"/>
      <c r="F555" s="26"/>
      <c r="G555" s="26"/>
      <c r="H555" s="26"/>
      <c r="I555" s="26"/>
      <c r="J555" s="26"/>
      <c r="K555" s="25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</row>
    <row r="556" spans="1:66" ht="15">
      <c r="A556" s="25"/>
      <c r="B556" s="25"/>
      <c r="C556" s="26"/>
      <c r="D556" s="26"/>
      <c r="E556" s="26"/>
      <c r="F556" s="26"/>
      <c r="G556" s="26"/>
      <c r="H556" s="26"/>
      <c r="I556" s="26"/>
      <c r="J556" s="26"/>
      <c r="K556" s="25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</row>
    <row r="557" spans="1:66" ht="15">
      <c r="A557" s="25"/>
      <c r="B557" s="25"/>
      <c r="C557" s="26"/>
      <c r="D557" s="26"/>
      <c r="E557" s="26"/>
      <c r="F557" s="26"/>
      <c r="G557" s="26"/>
      <c r="H557" s="26"/>
      <c r="I557" s="26"/>
      <c r="J557" s="26"/>
      <c r="K557" s="25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</row>
    <row r="558" spans="1:66" ht="15">
      <c r="A558" s="25"/>
      <c r="B558" s="25"/>
      <c r="C558" s="26"/>
      <c r="D558" s="26"/>
      <c r="E558" s="26"/>
      <c r="F558" s="26"/>
      <c r="G558" s="26"/>
      <c r="H558" s="26"/>
      <c r="I558" s="26"/>
      <c r="J558" s="26"/>
      <c r="K558" s="25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</row>
    <row r="559" spans="1:66" ht="15">
      <c r="A559" s="25"/>
      <c r="B559" s="25"/>
      <c r="C559" s="26"/>
      <c r="D559" s="26"/>
      <c r="E559" s="26"/>
      <c r="F559" s="26"/>
      <c r="G559" s="26"/>
      <c r="H559" s="26"/>
      <c r="I559" s="26"/>
      <c r="J559" s="26"/>
      <c r="K559" s="25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</row>
    <row r="560" spans="1:66" ht="15">
      <c r="A560" s="25"/>
      <c r="B560" s="25"/>
      <c r="C560" s="26"/>
      <c r="D560" s="26"/>
      <c r="E560" s="26"/>
      <c r="F560" s="26"/>
      <c r="G560" s="26"/>
      <c r="H560" s="26"/>
      <c r="I560" s="26"/>
      <c r="J560" s="26"/>
      <c r="K560" s="25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</row>
    <row r="561" spans="1:66" ht="15">
      <c r="A561" s="25"/>
      <c r="B561" s="25"/>
      <c r="C561" s="26"/>
      <c r="D561" s="26"/>
      <c r="E561" s="26"/>
      <c r="F561" s="26"/>
      <c r="G561" s="26"/>
      <c r="H561" s="26"/>
      <c r="I561" s="26"/>
      <c r="J561" s="26"/>
      <c r="K561" s="25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</row>
    <row r="562" spans="1:66" ht="15">
      <c r="A562" s="25"/>
      <c r="B562" s="25"/>
      <c r="C562" s="26"/>
      <c r="D562" s="26"/>
      <c r="E562" s="26"/>
      <c r="F562" s="26"/>
      <c r="G562" s="26"/>
      <c r="H562" s="26"/>
      <c r="I562" s="26"/>
      <c r="J562" s="26"/>
      <c r="K562" s="25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</row>
    <row r="563" spans="1:66" ht="15">
      <c r="A563" s="25"/>
      <c r="B563" s="25"/>
      <c r="C563" s="26"/>
      <c r="D563" s="26"/>
      <c r="E563" s="26"/>
      <c r="F563" s="26"/>
      <c r="G563" s="26"/>
      <c r="H563" s="26"/>
      <c r="I563" s="26"/>
      <c r="J563" s="26"/>
      <c r="K563" s="25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</row>
    <row r="564" spans="1:66" ht="15">
      <c r="A564" s="25"/>
      <c r="B564" s="25"/>
      <c r="C564" s="26"/>
      <c r="D564" s="26"/>
      <c r="E564" s="26"/>
      <c r="F564" s="26"/>
      <c r="G564" s="26"/>
      <c r="H564" s="26"/>
      <c r="I564" s="26"/>
      <c r="J564" s="26"/>
      <c r="K564" s="25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</row>
    <row r="565" spans="1:66" ht="15">
      <c r="A565" s="25"/>
      <c r="B565" s="25"/>
      <c r="C565" s="26"/>
      <c r="D565" s="26"/>
      <c r="E565" s="26"/>
      <c r="F565" s="26"/>
      <c r="G565" s="26"/>
      <c r="H565" s="26"/>
      <c r="I565" s="26"/>
      <c r="J565" s="26"/>
      <c r="K565" s="25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</row>
    <row r="566" spans="1:66" ht="15">
      <c r="A566" s="25"/>
      <c r="B566" s="25"/>
      <c r="C566" s="26"/>
      <c r="D566" s="26"/>
      <c r="E566" s="26"/>
      <c r="F566" s="26"/>
      <c r="G566" s="26"/>
      <c r="H566" s="26"/>
      <c r="I566" s="26"/>
      <c r="J566" s="26"/>
      <c r="K566" s="25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</row>
    <row r="567" spans="1:66" ht="15">
      <c r="A567" s="25"/>
      <c r="B567" s="25"/>
      <c r="C567" s="26"/>
      <c r="D567" s="26"/>
      <c r="E567" s="26"/>
      <c r="F567" s="26"/>
      <c r="G567" s="26"/>
      <c r="H567" s="26"/>
      <c r="I567" s="26"/>
      <c r="J567" s="26"/>
      <c r="K567" s="25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</row>
    <row r="568" spans="1:66" ht="15">
      <c r="A568" s="25"/>
      <c r="B568" s="25"/>
      <c r="C568" s="26"/>
      <c r="D568" s="26"/>
      <c r="E568" s="26"/>
      <c r="F568" s="26"/>
      <c r="G568" s="26"/>
      <c r="H568" s="26"/>
      <c r="I568" s="26"/>
      <c r="J568" s="26"/>
      <c r="K568" s="25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</row>
    <row r="569" spans="1:66" ht="15">
      <c r="A569" s="25"/>
      <c r="B569" s="25"/>
      <c r="C569" s="26"/>
      <c r="D569" s="26"/>
      <c r="E569" s="26"/>
      <c r="F569" s="26"/>
      <c r="G569" s="26"/>
      <c r="H569" s="26"/>
      <c r="I569" s="26"/>
      <c r="J569" s="26"/>
      <c r="K569" s="25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</row>
    <row r="570" spans="1:66" ht="15">
      <c r="A570" s="25"/>
      <c r="B570" s="25"/>
      <c r="C570" s="26"/>
      <c r="D570" s="26"/>
      <c r="E570" s="26"/>
      <c r="F570" s="26"/>
      <c r="G570" s="26"/>
      <c r="H570" s="26"/>
      <c r="I570" s="26"/>
      <c r="J570" s="26"/>
      <c r="K570" s="25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</row>
    <row r="571" spans="1:66" ht="15">
      <c r="A571" s="25"/>
      <c r="B571" s="25"/>
      <c r="C571" s="26"/>
      <c r="D571" s="26"/>
      <c r="E571" s="26"/>
      <c r="F571" s="26"/>
      <c r="G571" s="26"/>
      <c r="H571" s="26"/>
      <c r="I571" s="26"/>
      <c r="J571" s="26"/>
      <c r="K571" s="25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</row>
    <row r="572" spans="1:66" ht="15">
      <c r="A572" s="25"/>
      <c r="B572" s="25"/>
      <c r="C572" s="26"/>
      <c r="D572" s="26"/>
      <c r="E572" s="26"/>
      <c r="F572" s="26"/>
      <c r="G572" s="26"/>
      <c r="H572" s="26"/>
      <c r="I572" s="26"/>
      <c r="J572" s="26"/>
      <c r="K572" s="25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</row>
    <row r="573" spans="1:66" ht="15">
      <c r="A573" s="25"/>
      <c r="B573" s="25"/>
      <c r="C573" s="26"/>
      <c r="D573" s="26"/>
      <c r="E573" s="26"/>
      <c r="F573" s="26"/>
      <c r="G573" s="26"/>
      <c r="H573" s="26"/>
      <c r="I573" s="26"/>
      <c r="J573" s="26"/>
      <c r="K573" s="25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</row>
    <row r="574" spans="1:66" ht="15">
      <c r="A574" s="25"/>
      <c r="B574" s="25"/>
      <c r="C574" s="26"/>
      <c r="D574" s="26"/>
      <c r="E574" s="26"/>
      <c r="F574" s="26"/>
      <c r="G574" s="26"/>
      <c r="H574" s="26"/>
      <c r="I574" s="26"/>
      <c r="J574" s="26"/>
      <c r="K574" s="25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</row>
    <row r="575" spans="1:66" ht="15">
      <c r="A575" s="25"/>
      <c r="B575" s="25"/>
      <c r="C575" s="26"/>
      <c r="D575" s="26"/>
      <c r="E575" s="26"/>
      <c r="F575" s="26"/>
      <c r="G575" s="26"/>
      <c r="H575" s="26"/>
      <c r="I575" s="26"/>
      <c r="J575" s="26"/>
      <c r="K575" s="25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</row>
    <row r="576" spans="1:66" ht="15">
      <c r="A576" s="25"/>
      <c r="B576" s="25"/>
      <c r="C576" s="26"/>
      <c r="D576" s="26"/>
      <c r="E576" s="26"/>
      <c r="F576" s="26"/>
      <c r="G576" s="26"/>
      <c r="H576" s="26"/>
      <c r="I576" s="26"/>
      <c r="J576" s="26"/>
      <c r="K576" s="25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</row>
    <row r="577" spans="1:66" ht="15">
      <c r="A577" s="25"/>
      <c r="B577" s="25"/>
      <c r="C577" s="26"/>
      <c r="D577" s="26"/>
      <c r="E577" s="26"/>
      <c r="F577" s="26"/>
      <c r="G577" s="26"/>
      <c r="H577" s="26"/>
      <c r="I577" s="26"/>
      <c r="J577" s="26"/>
      <c r="K577" s="25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</row>
    <row r="578" spans="1:66" ht="15">
      <c r="A578" s="25"/>
      <c r="B578" s="25"/>
      <c r="C578" s="26"/>
      <c r="D578" s="26"/>
      <c r="E578" s="26"/>
      <c r="F578" s="26"/>
      <c r="G578" s="26"/>
      <c r="H578" s="26"/>
      <c r="I578" s="26"/>
      <c r="J578" s="26"/>
      <c r="K578" s="25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</row>
    <row r="579" spans="1:66" ht="15">
      <c r="A579" s="25"/>
      <c r="B579" s="25"/>
      <c r="C579" s="26"/>
      <c r="D579" s="26"/>
      <c r="E579" s="26"/>
      <c r="F579" s="26"/>
      <c r="G579" s="26"/>
      <c r="H579" s="26"/>
      <c r="I579" s="26"/>
      <c r="J579" s="26"/>
      <c r="K579" s="25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</row>
    <row r="580" spans="1:66" ht="15">
      <c r="A580" s="25"/>
      <c r="B580" s="25"/>
      <c r="C580" s="26"/>
      <c r="D580" s="26"/>
      <c r="E580" s="26"/>
      <c r="F580" s="26"/>
      <c r="G580" s="26"/>
      <c r="H580" s="26"/>
      <c r="I580" s="26"/>
      <c r="J580" s="26"/>
      <c r="K580" s="25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</row>
    <row r="581" spans="1:66" ht="15">
      <c r="A581" s="25"/>
      <c r="B581" s="25"/>
      <c r="C581" s="26"/>
      <c r="D581" s="26"/>
      <c r="E581" s="26"/>
      <c r="F581" s="26"/>
      <c r="G581" s="26"/>
      <c r="H581" s="26"/>
      <c r="I581" s="26"/>
      <c r="J581" s="26"/>
      <c r="K581" s="25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</row>
    <row r="582" spans="1:66" ht="15">
      <c r="A582" s="25"/>
      <c r="B582" s="25"/>
      <c r="C582" s="26"/>
      <c r="D582" s="26"/>
      <c r="E582" s="26"/>
      <c r="F582" s="26"/>
      <c r="G582" s="26"/>
      <c r="H582" s="26"/>
      <c r="I582" s="26"/>
      <c r="J582" s="26"/>
      <c r="K582" s="25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</row>
    <row r="583" spans="1:66" ht="15">
      <c r="A583" s="25"/>
      <c r="B583" s="25"/>
      <c r="C583" s="26"/>
      <c r="D583" s="26"/>
      <c r="E583" s="26"/>
      <c r="F583" s="26"/>
      <c r="G583" s="26"/>
      <c r="H583" s="26"/>
      <c r="I583" s="26"/>
      <c r="J583" s="26"/>
      <c r="K583" s="25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</row>
    <row r="584" spans="1:66" ht="15">
      <c r="A584" s="25"/>
      <c r="B584" s="25"/>
      <c r="C584" s="26"/>
      <c r="D584" s="26"/>
      <c r="E584" s="26"/>
      <c r="F584" s="26"/>
      <c r="G584" s="26"/>
      <c r="H584" s="26"/>
      <c r="I584" s="26"/>
      <c r="J584" s="26"/>
      <c r="K584" s="25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</row>
    <row r="585" spans="1:66" ht="15">
      <c r="A585" s="25"/>
      <c r="B585" s="25"/>
      <c r="C585" s="26"/>
      <c r="D585" s="26"/>
      <c r="E585" s="26"/>
      <c r="F585" s="26"/>
      <c r="G585" s="26"/>
      <c r="H585" s="26"/>
      <c r="I585" s="26"/>
      <c r="J585" s="26"/>
      <c r="K585" s="25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</row>
    <row r="586" spans="1:66" ht="15">
      <c r="A586" s="25"/>
      <c r="B586" s="25"/>
      <c r="C586" s="26"/>
      <c r="D586" s="26"/>
      <c r="E586" s="26"/>
      <c r="F586" s="26"/>
      <c r="G586" s="26"/>
      <c r="H586" s="26"/>
      <c r="I586" s="26"/>
      <c r="J586" s="26"/>
      <c r="K586" s="25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</row>
    <row r="587" spans="1:66" ht="15">
      <c r="A587" s="25"/>
      <c r="B587" s="25"/>
      <c r="C587" s="26"/>
      <c r="D587" s="26"/>
      <c r="E587" s="26"/>
      <c r="F587" s="26"/>
      <c r="G587" s="26"/>
      <c r="H587" s="26"/>
      <c r="I587" s="26"/>
      <c r="J587" s="26"/>
      <c r="K587" s="25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</row>
    <row r="588" spans="1:66" ht="15">
      <c r="A588" s="25"/>
      <c r="B588" s="25"/>
      <c r="C588" s="26"/>
      <c r="D588" s="26"/>
      <c r="E588" s="26"/>
      <c r="F588" s="26"/>
      <c r="G588" s="26"/>
      <c r="H588" s="26"/>
      <c r="I588" s="26"/>
      <c r="J588" s="26"/>
      <c r="K588" s="25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</row>
    <row r="589" spans="1:66" ht="15">
      <c r="A589" s="25"/>
      <c r="B589" s="25"/>
      <c r="C589" s="26"/>
      <c r="D589" s="26"/>
      <c r="E589" s="26"/>
      <c r="F589" s="26"/>
      <c r="G589" s="26"/>
      <c r="H589" s="26"/>
      <c r="I589" s="26"/>
      <c r="J589" s="26"/>
      <c r="K589" s="25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</row>
    <row r="590" spans="1:66" ht="15">
      <c r="A590" s="25"/>
      <c r="B590" s="25"/>
      <c r="C590" s="26"/>
      <c r="D590" s="26"/>
      <c r="E590" s="26"/>
      <c r="F590" s="26"/>
      <c r="G590" s="26"/>
      <c r="H590" s="26"/>
      <c r="I590" s="26"/>
      <c r="J590" s="26"/>
      <c r="K590" s="25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</row>
    <row r="591" spans="1:66" ht="15">
      <c r="A591" s="25"/>
      <c r="B591" s="25"/>
      <c r="C591" s="26"/>
      <c r="D591" s="26"/>
      <c r="E591" s="26"/>
      <c r="F591" s="26"/>
      <c r="G591" s="26"/>
      <c r="H591" s="26"/>
      <c r="I591" s="26"/>
      <c r="J591" s="26"/>
      <c r="K591" s="25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</row>
    <row r="592" spans="1:66" ht="15">
      <c r="A592" s="25"/>
      <c r="B592" s="25"/>
      <c r="C592" s="26"/>
      <c r="D592" s="26"/>
      <c r="E592" s="26"/>
      <c r="F592" s="26"/>
      <c r="G592" s="26"/>
      <c r="H592" s="26"/>
      <c r="I592" s="26"/>
      <c r="J592" s="26"/>
      <c r="K592" s="25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</row>
    <row r="593" spans="1:66" ht="15">
      <c r="A593" s="25"/>
      <c r="B593" s="25"/>
      <c r="C593" s="26"/>
      <c r="D593" s="26"/>
      <c r="E593" s="26"/>
      <c r="F593" s="26"/>
      <c r="G593" s="26"/>
      <c r="H593" s="26"/>
      <c r="I593" s="26"/>
      <c r="J593" s="26"/>
      <c r="K593" s="25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</row>
    <row r="594" spans="1:66" ht="15">
      <c r="A594" s="25"/>
      <c r="B594" s="25"/>
      <c r="C594" s="26"/>
      <c r="D594" s="26"/>
      <c r="E594" s="26"/>
      <c r="F594" s="26"/>
      <c r="G594" s="26"/>
      <c r="H594" s="26"/>
      <c r="I594" s="26"/>
      <c r="J594" s="26"/>
      <c r="K594" s="25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</row>
    <row r="595" spans="1:66" ht="15">
      <c r="A595" s="25"/>
      <c r="B595" s="25"/>
      <c r="C595" s="26"/>
      <c r="D595" s="26"/>
      <c r="E595" s="26"/>
      <c r="F595" s="26"/>
      <c r="G595" s="26"/>
      <c r="H595" s="26"/>
      <c r="I595" s="26"/>
      <c r="J595" s="26"/>
      <c r="K595" s="25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</row>
    <row r="596" spans="1:66" ht="15">
      <c r="A596" s="25"/>
      <c r="B596" s="25"/>
      <c r="C596" s="26"/>
      <c r="D596" s="26"/>
      <c r="E596" s="26"/>
      <c r="F596" s="26"/>
      <c r="G596" s="26"/>
      <c r="H596" s="26"/>
      <c r="I596" s="26"/>
      <c r="J596" s="26"/>
      <c r="K596" s="25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</row>
    <row r="597" spans="1:66" ht="15">
      <c r="A597" s="25"/>
      <c r="B597" s="25"/>
      <c r="C597" s="26"/>
      <c r="D597" s="26"/>
      <c r="E597" s="26"/>
      <c r="F597" s="26"/>
      <c r="G597" s="26"/>
      <c r="H597" s="26"/>
      <c r="I597" s="26"/>
      <c r="J597" s="26"/>
      <c r="K597" s="25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</row>
    <row r="598" spans="1:66" ht="15">
      <c r="A598" s="25"/>
      <c r="B598" s="25"/>
      <c r="C598" s="26"/>
      <c r="D598" s="26"/>
      <c r="E598" s="26"/>
      <c r="F598" s="26"/>
      <c r="G598" s="26"/>
      <c r="H598" s="26"/>
      <c r="I598" s="26"/>
      <c r="J598" s="26"/>
      <c r="K598" s="25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</row>
    <row r="599" spans="1:66" ht="15">
      <c r="A599" s="25"/>
      <c r="B599" s="25"/>
      <c r="C599" s="26"/>
      <c r="D599" s="26"/>
      <c r="E599" s="26"/>
      <c r="F599" s="26"/>
      <c r="G599" s="26"/>
      <c r="H599" s="26"/>
      <c r="I599" s="26"/>
      <c r="J599" s="26"/>
      <c r="K599" s="25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</row>
    <row r="600" spans="1:66" ht="15">
      <c r="A600" s="25"/>
      <c r="B600" s="25"/>
      <c r="C600" s="26"/>
      <c r="D600" s="26"/>
      <c r="E600" s="26"/>
      <c r="F600" s="26"/>
      <c r="G600" s="26"/>
      <c r="H600" s="26"/>
      <c r="I600" s="26"/>
      <c r="J600" s="26"/>
      <c r="K600" s="25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</row>
    <row r="601" spans="1:66" ht="15">
      <c r="A601" s="25"/>
      <c r="B601" s="25"/>
      <c r="C601" s="26"/>
      <c r="D601" s="26"/>
      <c r="E601" s="26"/>
      <c r="F601" s="26"/>
      <c r="G601" s="26"/>
      <c r="H601" s="26"/>
      <c r="I601" s="26"/>
      <c r="J601" s="26"/>
      <c r="K601" s="25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</row>
    <row r="602" spans="1:66" ht="15">
      <c r="A602" s="25"/>
      <c r="B602" s="25"/>
      <c r="C602" s="26"/>
      <c r="D602" s="26"/>
      <c r="E602" s="26"/>
      <c r="F602" s="26"/>
      <c r="G602" s="26"/>
      <c r="H602" s="26"/>
      <c r="I602" s="26"/>
      <c r="J602" s="26"/>
      <c r="K602" s="25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</row>
    <row r="603" spans="1:66" ht="15">
      <c r="A603" s="25"/>
      <c r="B603" s="25"/>
      <c r="C603" s="26"/>
      <c r="D603" s="26"/>
      <c r="E603" s="26"/>
      <c r="F603" s="26"/>
      <c r="G603" s="26"/>
      <c r="H603" s="26"/>
      <c r="I603" s="26"/>
      <c r="J603" s="26"/>
      <c r="K603" s="25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</row>
    <row r="604" spans="1:66" ht="15">
      <c r="A604" s="25"/>
      <c r="B604" s="25"/>
      <c r="C604" s="26"/>
      <c r="D604" s="26"/>
      <c r="E604" s="26"/>
      <c r="F604" s="26"/>
      <c r="G604" s="26"/>
      <c r="H604" s="26"/>
      <c r="I604" s="26"/>
      <c r="J604" s="26"/>
      <c r="K604" s="25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</row>
    <row r="605" spans="1:66" ht="15">
      <c r="A605" s="25"/>
      <c r="B605" s="25"/>
      <c r="C605" s="26"/>
      <c r="D605" s="26"/>
      <c r="E605" s="26"/>
      <c r="F605" s="26"/>
      <c r="G605" s="26"/>
      <c r="H605" s="26"/>
      <c r="I605" s="26"/>
      <c r="J605" s="26"/>
      <c r="K605" s="25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</row>
    <row r="606" spans="1:66" ht="15">
      <c r="A606" s="25"/>
      <c r="B606" s="25"/>
      <c r="C606" s="26"/>
      <c r="D606" s="26"/>
      <c r="E606" s="26"/>
      <c r="F606" s="26"/>
      <c r="G606" s="26"/>
      <c r="H606" s="26"/>
      <c r="I606" s="26"/>
      <c r="J606" s="26"/>
      <c r="K606" s="25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</row>
    <row r="607" spans="1:66" ht="15">
      <c r="A607" s="25"/>
      <c r="B607" s="25"/>
      <c r="C607" s="26"/>
      <c r="D607" s="26"/>
      <c r="E607" s="26"/>
      <c r="F607" s="26"/>
      <c r="G607" s="26"/>
      <c r="H607" s="26"/>
      <c r="I607" s="26"/>
      <c r="J607" s="26"/>
      <c r="K607" s="25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</row>
    <row r="608" spans="1:66" ht="15">
      <c r="A608" s="25"/>
      <c r="B608" s="25"/>
      <c r="C608" s="26"/>
      <c r="D608" s="26"/>
      <c r="E608" s="26"/>
      <c r="F608" s="26"/>
      <c r="G608" s="26"/>
      <c r="H608" s="26"/>
      <c r="I608" s="26"/>
      <c r="J608" s="26"/>
      <c r="K608" s="25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</row>
    <row r="609" spans="1:66" ht="15">
      <c r="A609" s="25"/>
      <c r="B609" s="25"/>
      <c r="C609" s="26"/>
      <c r="D609" s="26"/>
      <c r="E609" s="26"/>
      <c r="F609" s="26"/>
      <c r="G609" s="26"/>
      <c r="H609" s="26"/>
      <c r="I609" s="26"/>
      <c r="J609" s="26"/>
      <c r="K609" s="25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</row>
    <row r="610" spans="1:66" ht="15">
      <c r="A610" s="25"/>
      <c r="B610" s="25"/>
      <c r="C610" s="26"/>
      <c r="D610" s="26"/>
      <c r="E610" s="26"/>
      <c r="F610" s="26"/>
      <c r="G610" s="26"/>
      <c r="H610" s="26"/>
      <c r="I610" s="26"/>
      <c r="J610" s="26"/>
      <c r="K610" s="25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</row>
    <row r="611" spans="1:66" ht="15">
      <c r="A611" s="25"/>
      <c r="B611" s="25"/>
      <c r="C611" s="26"/>
      <c r="D611" s="26"/>
      <c r="E611" s="26"/>
      <c r="F611" s="26"/>
      <c r="G611" s="26"/>
      <c r="H611" s="26"/>
      <c r="I611" s="26"/>
      <c r="J611" s="26"/>
      <c r="K611" s="25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</row>
    <row r="612" spans="1:66" ht="15">
      <c r="A612" s="25"/>
      <c r="B612" s="25"/>
      <c r="C612" s="26"/>
      <c r="D612" s="26"/>
      <c r="E612" s="26"/>
      <c r="F612" s="26"/>
      <c r="G612" s="26"/>
      <c r="H612" s="26"/>
      <c r="I612" s="26"/>
      <c r="J612" s="26"/>
      <c r="K612" s="25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</row>
    <row r="613" spans="1:66" ht="15">
      <c r="A613" s="25"/>
      <c r="B613" s="25"/>
      <c r="C613" s="26"/>
      <c r="D613" s="26"/>
      <c r="E613" s="26"/>
      <c r="F613" s="26"/>
      <c r="G613" s="26"/>
      <c r="H613" s="26"/>
      <c r="I613" s="26"/>
      <c r="J613" s="26"/>
      <c r="K613" s="25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</row>
    <row r="614" spans="1:66" ht="15">
      <c r="A614" s="25"/>
      <c r="B614" s="25"/>
      <c r="C614" s="26"/>
      <c r="D614" s="26"/>
      <c r="E614" s="26"/>
      <c r="F614" s="26"/>
      <c r="G614" s="26"/>
      <c r="H614" s="26"/>
      <c r="I614" s="26"/>
      <c r="J614" s="26"/>
      <c r="K614" s="25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</row>
    <row r="615" spans="1:66" ht="15">
      <c r="A615" s="25"/>
      <c r="B615" s="25"/>
      <c r="C615" s="26"/>
      <c r="D615" s="26"/>
      <c r="E615" s="26"/>
      <c r="F615" s="26"/>
      <c r="G615" s="26"/>
      <c r="H615" s="26"/>
      <c r="I615" s="26"/>
      <c r="J615" s="26"/>
      <c r="K615" s="25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</row>
    <row r="616" spans="1:66" ht="15">
      <c r="A616" s="25"/>
      <c r="B616" s="25"/>
      <c r="C616" s="26"/>
      <c r="D616" s="26"/>
      <c r="E616" s="26"/>
      <c r="F616" s="26"/>
      <c r="G616" s="26"/>
      <c r="H616" s="26"/>
      <c r="I616" s="26"/>
      <c r="J616" s="26"/>
      <c r="K616" s="25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</row>
    <row r="617" spans="1:66" ht="15">
      <c r="A617" s="25"/>
      <c r="B617" s="25"/>
      <c r="C617" s="26"/>
      <c r="D617" s="26"/>
      <c r="E617" s="26"/>
      <c r="F617" s="26"/>
      <c r="G617" s="26"/>
      <c r="H617" s="26"/>
      <c r="I617" s="26"/>
      <c r="J617" s="26"/>
      <c r="K617" s="25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</row>
    <row r="618" spans="1:66" ht="15">
      <c r="A618" s="25"/>
      <c r="B618" s="25"/>
      <c r="C618" s="26"/>
      <c r="D618" s="26"/>
      <c r="E618" s="26"/>
      <c r="F618" s="26"/>
      <c r="G618" s="26"/>
      <c r="H618" s="26"/>
      <c r="I618" s="26"/>
      <c r="J618" s="26"/>
      <c r="K618" s="25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</row>
    <row r="619" spans="1:66" ht="15">
      <c r="A619" s="25"/>
      <c r="B619" s="25"/>
      <c r="C619" s="26"/>
      <c r="D619" s="26"/>
      <c r="E619" s="26"/>
      <c r="F619" s="26"/>
      <c r="G619" s="26"/>
      <c r="H619" s="26"/>
      <c r="I619" s="26"/>
      <c r="J619" s="26"/>
      <c r="K619" s="25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</row>
    <row r="620" spans="1:66" ht="15">
      <c r="A620" s="25"/>
      <c r="B620" s="25"/>
      <c r="C620" s="26"/>
      <c r="D620" s="26"/>
      <c r="E620" s="26"/>
      <c r="F620" s="26"/>
      <c r="G620" s="26"/>
      <c r="H620" s="26"/>
      <c r="I620" s="26"/>
      <c r="J620" s="26"/>
      <c r="K620" s="25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</row>
    <row r="621" spans="1:66" ht="15">
      <c r="A621" s="25"/>
      <c r="B621" s="25"/>
      <c r="C621" s="26"/>
      <c r="D621" s="26"/>
      <c r="E621" s="26"/>
      <c r="F621" s="26"/>
      <c r="G621" s="26"/>
      <c r="H621" s="26"/>
      <c r="I621" s="26"/>
      <c r="J621" s="26"/>
      <c r="K621" s="25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</row>
    <row r="622" spans="1:66" ht="15">
      <c r="A622" s="25"/>
      <c r="B622" s="25"/>
      <c r="C622" s="26"/>
      <c r="D622" s="26"/>
      <c r="E622" s="26"/>
      <c r="F622" s="26"/>
      <c r="G622" s="26"/>
      <c r="H622" s="26"/>
      <c r="I622" s="26"/>
      <c r="J622" s="26"/>
      <c r="K622" s="25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</row>
    <row r="623" spans="1:66" ht="15">
      <c r="A623" s="25"/>
      <c r="B623" s="25"/>
      <c r="C623" s="26"/>
      <c r="D623" s="26"/>
      <c r="E623" s="26"/>
      <c r="F623" s="26"/>
      <c r="G623" s="26"/>
      <c r="H623" s="26"/>
      <c r="I623" s="26"/>
      <c r="J623" s="26"/>
      <c r="K623" s="25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</row>
    <row r="624" spans="1:66" ht="15">
      <c r="A624" s="25"/>
      <c r="B624" s="25"/>
      <c r="C624" s="26"/>
      <c r="D624" s="26"/>
      <c r="E624" s="26"/>
      <c r="F624" s="26"/>
      <c r="G624" s="26"/>
      <c r="H624" s="26"/>
      <c r="I624" s="26"/>
      <c r="J624" s="26"/>
      <c r="K624" s="25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</row>
    <row r="625" spans="1:66" ht="15">
      <c r="A625" s="25"/>
      <c r="B625" s="25"/>
      <c r="C625" s="26"/>
      <c r="D625" s="26"/>
      <c r="E625" s="26"/>
      <c r="F625" s="26"/>
      <c r="G625" s="26"/>
      <c r="H625" s="26"/>
      <c r="I625" s="26"/>
      <c r="J625" s="26"/>
      <c r="K625" s="25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</row>
    <row r="626" spans="1:66" ht="15">
      <c r="A626" s="25"/>
      <c r="B626" s="25"/>
      <c r="C626" s="26"/>
      <c r="D626" s="26"/>
      <c r="E626" s="26"/>
      <c r="F626" s="26"/>
      <c r="G626" s="26"/>
      <c r="H626" s="26"/>
      <c r="I626" s="26"/>
      <c r="J626" s="26"/>
      <c r="K626" s="25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</row>
    <row r="627" spans="1:66" ht="15">
      <c r="A627" s="25"/>
      <c r="B627" s="25"/>
      <c r="C627" s="26"/>
      <c r="D627" s="26"/>
      <c r="E627" s="26"/>
      <c r="F627" s="26"/>
      <c r="G627" s="26"/>
      <c r="H627" s="26"/>
      <c r="I627" s="26"/>
      <c r="J627" s="26"/>
      <c r="K627" s="25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</row>
    <row r="628" spans="1:66" ht="15">
      <c r="A628" s="25"/>
      <c r="B628" s="25"/>
      <c r="C628" s="26"/>
      <c r="D628" s="26"/>
      <c r="E628" s="26"/>
      <c r="F628" s="26"/>
      <c r="G628" s="26"/>
      <c r="H628" s="26"/>
      <c r="I628" s="26"/>
      <c r="J628" s="26"/>
      <c r="K628" s="25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</row>
    <row r="629" spans="1:66" ht="15">
      <c r="A629" s="25"/>
      <c r="B629" s="25"/>
      <c r="C629" s="26"/>
      <c r="D629" s="26"/>
      <c r="E629" s="26"/>
      <c r="F629" s="26"/>
      <c r="G629" s="26"/>
      <c r="H629" s="26"/>
      <c r="I629" s="26"/>
      <c r="J629" s="26"/>
      <c r="K629" s="25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</row>
    <row r="630" spans="1:66" ht="15">
      <c r="A630" s="25"/>
      <c r="B630" s="25"/>
      <c r="C630" s="26"/>
      <c r="D630" s="26"/>
      <c r="E630" s="26"/>
      <c r="F630" s="26"/>
      <c r="G630" s="26"/>
      <c r="H630" s="26"/>
      <c r="I630" s="26"/>
      <c r="J630" s="26"/>
      <c r="K630" s="25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</row>
    <row r="631" spans="1:66" ht="15">
      <c r="A631" s="25"/>
      <c r="B631" s="25"/>
      <c r="C631" s="26"/>
      <c r="D631" s="26"/>
      <c r="E631" s="26"/>
      <c r="F631" s="26"/>
      <c r="G631" s="26"/>
      <c r="H631" s="26"/>
      <c r="I631" s="26"/>
      <c r="J631" s="26"/>
      <c r="K631" s="25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</row>
    <row r="632" spans="1:66" ht="15">
      <c r="A632" s="25"/>
      <c r="B632" s="25"/>
      <c r="C632" s="26"/>
      <c r="D632" s="26"/>
      <c r="E632" s="26"/>
      <c r="F632" s="26"/>
      <c r="G632" s="26"/>
      <c r="H632" s="26"/>
      <c r="I632" s="26"/>
      <c r="J632" s="26"/>
      <c r="K632" s="25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</row>
    <row r="633" spans="1:66" ht="15">
      <c r="A633" s="25"/>
      <c r="B633" s="25"/>
      <c r="C633" s="26"/>
      <c r="D633" s="26"/>
      <c r="E633" s="26"/>
      <c r="F633" s="26"/>
      <c r="G633" s="26"/>
      <c r="H633" s="26"/>
      <c r="I633" s="26"/>
      <c r="J633" s="26"/>
      <c r="K633" s="25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</row>
    <row r="634" spans="1:66" ht="15">
      <c r="A634" s="25"/>
      <c r="B634" s="25"/>
      <c r="C634" s="26"/>
      <c r="D634" s="26"/>
      <c r="E634" s="26"/>
      <c r="F634" s="26"/>
      <c r="G634" s="26"/>
      <c r="H634" s="26"/>
      <c r="I634" s="26"/>
      <c r="J634" s="26"/>
      <c r="K634" s="25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</row>
    <row r="635" spans="1:66" ht="15">
      <c r="A635" s="25"/>
      <c r="B635" s="25"/>
      <c r="C635" s="26"/>
      <c r="D635" s="26"/>
      <c r="E635" s="26"/>
      <c r="F635" s="26"/>
      <c r="G635" s="26"/>
      <c r="H635" s="26"/>
      <c r="I635" s="26"/>
      <c r="J635" s="26"/>
      <c r="K635" s="25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</row>
    <row r="636" spans="1:66" ht="15">
      <c r="A636" s="25"/>
      <c r="B636" s="25"/>
      <c r="C636" s="26"/>
      <c r="D636" s="26"/>
      <c r="E636" s="26"/>
      <c r="F636" s="26"/>
      <c r="G636" s="26"/>
      <c r="H636" s="26"/>
      <c r="I636" s="26"/>
      <c r="J636" s="26"/>
      <c r="K636" s="25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</row>
    <row r="637" spans="1:66" ht="15">
      <c r="A637" s="25"/>
      <c r="B637" s="25"/>
      <c r="C637" s="26"/>
      <c r="D637" s="26"/>
      <c r="E637" s="26"/>
      <c r="F637" s="26"/>
      <c r="G637" s="26"/>
      <c r="H637" s="26"/>
      <c r="I637" s="26"/>
      <c r="J637" s="26"/>
      <c r="K637" s="25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</row>
    <row r="638" spans="1:66" ht="15">
      <c r="A638" s="25"/>
      <c r="B638" s="25"/>
      <c r="C638" s="26"/>
      <c r="D638" s="26"/>
      <c r="E638" s="26"/>
      <c r="F638" s="26"/>
      <c r="G638" s="26"/>
      <c r="H638" s="26"/>
      <c r="I638" s="26"/>
      <c r="J638" s="26"/>
      <c r="K638" s="25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</row>
    <row r="639" spans="1:66" ht="15">
      <c r="A639" s="25"/>
      <c r="B639" s="25"/>
      <c r="C639" s="26"/>
      <c r="D639" s="26"/>
      <c r="E639" s="26"/>
      <c r="F639" s="26"/>
      <c r="G639" s="26"/>
      <c r="H639" s="26"/>
      <c r="I639" s="26"/>
      <c r="J639" s="26"/>
      <c r="K639" s="25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</row>
    <row r="640" spans="1:66" ht="15">
      <c r="A640" s="25"/>
      <c r="B640" s="25"/>
      <c r="C640" s="26"/>
      <c r="D640" s="26"/>
      <c r="E640" s="26"/>
      <c r="F640" s="26"/>
      <c r="G640" s="26"/>
      <c r="H640" s="26"/>
      <c r="I640" s="26"/>
      <c r="J640" s="26"/>
      <c r="K640" s="25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</row>
    <row r="641" spans="1:66" ht="15">
      <c r="A641" s="25"/>
      <c r="B641" s="25"/>
      <c r="C641" s="26"/>
      <c r="D641" s="26"/>
      <c r="E641" s="26"/>
      <c r="F641" s="26"/>
      <c r="G641" s="26"/>
      <c r="H641" s="26"/>
      <c r="I641" s="26"/>
      <c r="J641" s="26"/>
      <c r="K641" s="25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</row>
    <row r="642" spans="1:66" ht="15">
      <c r="A642" s="25"/>
      <c r="B642" s="25"/>
      <c r="C642" s="26"/>
      <c r="D642" s="26"/>
      <c r="E642" s="26"/>
      <c r="F642" s="26"/>
      <c r="G642" s="26"/>
      <c r="H642" s="26"/>
      <c r="I642" s="26"/>
      <c r="J642" s="26"/>
      <c r="K642" s="25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</row>
    <row r="643" spans="1:66" ht="15">
      <c r="A643" s="25"/>
      <c r="B643" s="25"/>
      <c r="C643" s="26"/>
      <c r="D643" s="26"/>
      <c r="E643" s="26"/>
      <c r="F643" s="26"/>
      <c r="G643" s="26"/>
      <c r="H643" s="26"/>
      <c r="I643" s="26"/>
      <c r="J643" s="26"/>
      <c r="K643" s="25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</row>
    <row r="644" spans="1:66" ht="15">
      <c r="A644" s="25"/>
      <c r="B644" s="25"/>
      <c r="C644" s="26"/>
      <c r="D644" s="26"/>
      <c r="E644" s="26"/>
      <c r="F644" s="26"/>
      <c r="G644" s="26"/>
      <c r="H644" s="26"/>
      <c r="I644" s="26"/>
      <c r="J644" s="26"/>
      <c r="K644" s="25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</row>
    <row r="645" spans="1:66" ht="15">
      <c r="A645" s="25"/>
      <c r="B645" s="25"/>
      <c r="C645" s="26"/>
      <c r="D645" s="26"/>
      <c r="E645" s="26"/>
      <c r="F645" s="26"/>
      <c r="G645" s="26"/>
      <c r="H645" s="26"/>
      <c r="I645" s="26"/>
      <c r="J645" s="26"/>
      <c r="K645" s="25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</row>
    <row r="646" spans="1:66" ht="15">
      <c r="A646" s="25"/>
      <c r="B646" s="25"/>
      <c r="C646" s="26"/>
      <c r="D646" s="26"/>
      <c r="E646" s="26"/>
      <c r="F646" s="26"/>
      <c r="G646" s="26"/>
      <c r="H646" s="26"/>
      <c r="I646" s="26"/>
      <c r="J646" s="26"/>
      <c r="K646" s="25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</row>
    <row r="647" spans="1:66" ht="15">
      <c r="A647" s="25"/>
      <c r="B647" s="25"/>
      <c r="C647" s="26"/>
      <c r="D647" s="26"/>
      <c r="E647" s="26"/>
      <c r="F647" s="26"/>
      <c r="G647" s="26"/>
      <c r="H647" s="26"/>
      <c r="I647" s="26"/>
      <c r="J647" s="26"/>
      <c r="K647" s="25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</row>
    <row r="648" spans="1:66" ht="15">
      <c r="A648" s="25"/>
      <c r="B648" s="25"/>
      <c r="C648" s="26"/>
      <c r="D648" s="26"/>
      <c r="E648" s="26"/>
      <c r="F648" s="26"/>
      <c r="G648" s="26"/>
      <c r="H648" s="26"/>
      <c r="I648" s="26"/>
      <c r="J648" s="26"/>
      <c r="K648" s="25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</row>
    <row r="649" spans="1:66" ht="15">
      <c r="A649" s="25"/>
      <c r="B649" s="25"/>
      <c r="C649" s="26"/>
      <c r="D649" s="26"/>
      <c r="E649" s="26"/>
      <c r="F649" s="26"/>
      <c r="G649" s="26"/>
      <c r="H649" s="26"/>
      <c r="I649" s="26"/>
      <c r="J649" s="26"/>
      <c r="K649" s="25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</row>
    <row r="650" spans="1:66" ht="15">
      <c r="A650" s="25"/>
      <c r="B650" s="25"/>
      <c r="C650" s="26"/>
      <c r="D650" s="26"/>
      <c r="E650" s="26"/>
      <c r="F650" s="26"/>
      <c r="G650" s="26"/>
      <c r="H650" s="26"/>
      <c r="I650" s="26"/>
      <c r="J650" s="26"/>
      <c r="K650" s="25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</row>
    <row r="651" spans="1:66" ht="15">
      <c r="A651" s="25"/>
      <c r="B651" s="25"/>
      <c r="C651" s="26"/>
      <c r="D651" s="26"/>
      <c r="E651" s="26"/>
      <c r="F651" s="26"/>
      <c r="G651" s="26"/>
      <c r="H651" s="26"/>
      <c r="I651" s="26"/>
      <c r="J651" s="26"/>
      <c r="K651" s="25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</row>
    <row r="652" spans="1:66" ht="15">
      <c r="A652" s="25"/>
      <c r="B652" s="25"/>
      <c r="C652" s="26"/>
      <c r="D652" s="26"/>
      <c r="E652" s="26"/>
      <c r="F652" s="26"/>
      <c r="G652" s="26"/>
      <c r="H652" s="26"/>
      <c r="I652" s="26"/>
      <c r="J652" s="26"/>
      <c r="K652" s="25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</row>
    <row r="653" spans="1:66" ht="15">
      <c r="A653" s="25"/>
      <c r="B653" s="25"/>
      <c r="C653" s="26"/>
      <c r="D653" s="26"/>
      <c r="E653" s="26"/>
      <c r="F653" s="26"/>
      <c r="G653" s="26"/>
      <c r="H653" s="26"/>
      <c r="I653" s="26"/>
      <c r="J653" s="26"/>
      <c r="K653" s="25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</row>
    <row r="654" spans="1:66" ht="15">
      <c r="A654" s="25"/>
      <c r="B654" s="25"/>
      <c r="C654" s="26"/>
      <c r="D654" s="26"/>
      <c r="E654" s="26"/>
      <c r="F654" s="26"/>
      <c r="G654" s="26"/>
      <c r="H654" s="26"/>
      <c r="I654" s="26"/>
      <c r="J654" s="26"/>
      <c r="K654" s="25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</row>
    <row r="655" spans="1:66" ht="15">
      <c r="A655" s="25"/>
      <c r="B655" s="25"/>
      <c r="C655" s="26"/>
      <c r="D655" s="26"/>
      <c r="E655" s="26"/>
      <c r="F655" s="26"/>
      <c r="G655" s="26"/>
      <c r="H655" s="26"/>
      <c r="I655" s="26"/>
      <c r="J655" s="26"/>
      <c r="K655" s="25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</row>
    <row r="656" spans="1:66" ht="15">
      <c r="A656" s="25"/>
      <c r="B656" s="25"/>
      <c r="C656" s="26"/>
      <c r="D656" s="26"/>
      <c r="E656" s="26"/>
      <c r="F656" s="26"/>
      <c r="G656" s="26"/>
      <c r="H656" s="26"/>
      <c r="I656" s="26"/>
      <c r="J656" s="26"/>
      <c r="K656" s="25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</row>
    <row r="657" spans="1:66" ht="15">
      <c r="A657" s="25"/>
      <c r="B657" s="25"/>
      <c r="C657" s="26"/>
      <c r="D657" s="26"/>
      <c r="E657" s="26"/>
      <c r="F657" s="26"/>
      <c r="G657" s="26"/>
      <c r="H657" s="26"/>
      <c r="I657" s="26"/>
      <c r="J657" s="26"/>
      <c r="K657" s="25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</row>
    <row r="658" spans="1:66" ht="15">
      <c r="A658" s="25"/>
      <c r="B658" s="25"/>
      <c r="C658" s="26"/>
      <c r="D658" s="26"/>
      <c r="E658" s="26"/>
      <c r="F658" s="26"/>
      <c r="G658" s="26"/>
      <c r="H658" s="26"/>
      <c r="I658" s="26"/>
      <c r="J658" s="26"/>
      <c r="K658" s="25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</row>
    <row r="659" spans="1:66" ht="15">
      <c r="A659" s="25"/>
      <c r="B659" s="25"/>
      <c r="C659" s="26"/>
      <c r="D659" s="26"/>
      <c r="E659" s="26"/>
      <c r="F659" s="26"/>
      <c r="G659" s="26"/>
      <c r="H659" s="26"/>
      <c r="I659" s="26"/>
      <c r="J659" s="26"/>
      <c r="K659" s="25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</row>
    <row r="660" spans="1:66" ht="15">
      <c r="A660" s="25"/>
      <c r="B660" s="25"/>
      <c r="C660" s="26"/>
      <c r="D660" s="26"/>
      <c r="E660" s="26"/>
      <c r="F660" s="26"/>
      <c r="G660" s="26"/>
      <c r="H660" s="26"/>
      <c r="I660" s="26"/>
      <c r="J660" s="26"/>
      <c r="K660" s="25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</row>
    <row r="661" spans="1:66" ht="15">
      <c r="A661" s="25"/>
      <c r="B661" s="25"/>
      <c r="C661" s="26"/>
      <c r="D661" s="26"/>
      <c r="E661" s="26"/>
      <c r="F661" s="26"/>
      <c r="G661" s="26"/>
      <c r="H661" s="26"/>
      <c r="I661" s="26"/>
      <c r="J661" s="26"/>
      <c r="K661" s="25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</row>
    <row r="662" spans="1:66" ht="15">
      <c r="A662" s="25"/>
      <c r="B662" s="25"/>
      <c r="C662" s="26"/>
      <c r="D662" s="26"/>
      <c r="E662" s="26"/>
      <c r="F662" s="26"/>
      <c r="G662" s="26"/>
      <c r="H662" s="26"/>
      <c r="I662" s="26"/>
      <c r="J662" s="26"/>
      <c r="K662" s="25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</row>
    <row r="663" spans="1:66" ht="15">
      <c r="A663" s="25"/>
      <c r="B663" s="25"/>
      <c r="C663" s="26"/>
      <c r="D663" s="26"/>
      <c r="E663" s="26"/>
      <c r="F663" s="26"/>
      <c r="G663" s="26"/>
      <c r="H663" s="26"/>
      <c r="I663" s="26"/>
      <c r="J663" s="26"/>
      <c r="K663" s="25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</row>
    <row r="664" spans="1:66" ht="15">
      <c r="A664" s="25"/>
      <c r="B664" s="25"/>
      <c r="C664" s="26"/>
      <c r="D664" s="26"/>
      <c r="E664" s="26"/>
      <c r="F664" s="26"/>
      <c r="G664" s="26"/>
      <c r="H664" s="26"/>
      <c r="I664" s="26"/>
      <c r="J664" s="26"/>
      <c r="K664" s="25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</row>
    <row r="665" spans="1:66" ht="15">
      <c r="A665" s="25"/>
      <c r="B665" s="25"/>
      <c r="C665" s="26"/>
      <c r="D665" s="26"/>
      <c r="E665" s="26"/>
      <c r="F665" s="26"/>
      <c r="G665" s="26"/>
      <c r="H665" s="26"/>
      <c r="I665" s="26"/>
      <c r="J665" s="26"/>
      <c r="K665" s="25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</row>
    <row r="666" spans="1:66" ht="15">
      <c r="A666" s="25"/>
      <c r="B666" s="25"/>
      <c r="C666" s="26"/>
      <c r="D666" s="26"/>
      <c r="E666" s="26"/>
      <c r="F666" s="26"/>
      <c r="G666" s="26"/>
      <c r="H666" s="26"/>
      <c r="I666" s="26"/>
      <c r="J666" s="26"/>
      <c r="K666" s="25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</row>
    <row r="667" spans="1:66" ht="15">
      <c r="A667" s="25"/>
      <c r="B667" s="25"/>
      <c r="C667" s="26"/>
      <c r="D667" s="26"/>
      <c r="E667" s="26"/>
      <c r="F667" s="26"/>
      <c r="G667" s="26"/>
      <c r="H667" s="26"/>
      <c r="I667" s="26"/>
      <c r="J667" s="26"/>
      <c r="K667" s="25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</row>
    <row r="668" spans="1:66" ht="15">
      <c r="A668" s="25"/>
      <c r="B668" s="25"/>
      <c r="C668" s="26"/>
      <c r="D668" s="26"/>
      <c r="E668" s="26"/>
      <c r="F668" s="26"/>
      <c r="G668" s="26"/>
      <c r="H668" s="26"/>
      <c r="I668" s="26"/>
      <c r="J668" s="26"/>
      <c r="K668" s="25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</row>
    <row r="669" spans="1:66" ht="15">
      <c r="A669" s="25"/>
      <c r="B669" s="25"/>
      <c r="C669" s="26"/>
      <c r="D669" s="26"/>
      <c r="E669" s="26"/>
      <c r="F669" s="26"/>
      <c r="G669" s="26"/>
      <c r="H669" s="26"/>
      <c r="I669" s="26"/>
      <c r="J669" s="26"/>
      <c r="K669" s="25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</row>
    <row r="670" spans="1:66" ht="15">
      <c r="A670" s="25"/>
      <c r="B670" s="25"/>
      <c r="C670" s="26"/>
      <c r="D670" s="26"/>
      <c r="E670" s="26"/>
      <c r="F670" s="26"/>
      <c r="G670" s="26"/>
      <c r="H670" s="26"/>
      <c r="I670" s="26"/>
      <c r="J670" s="26"/>
      <c r="K670" s="25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</row>
    <row r="671" spans="1:66" ht="15">
      <c r="A671" s="25"/>
      <c r="B671" s="25"/>
      <c r="C671" s="26"/>
      <c r="D671" s="26"/>
      <c r="E671" s="26"/>
      <c r="F671" s="26"/>
      <c r="G671" s="26"/>
      <c r="H671" s="26"/>
      <c r="I671" s="26"/>
      <c r="J671" s="26"/>
      <c r="K671" s="25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</row>
    <row r="672" spans="1:66" ht="15">
      <c r="A672" s="25"/>
      <c r="B672" s="25"/>
      <c r="C672" s="26"/>
      <c r="D672" s="26"/>
      <c r="E672" s="26"/>
      <c r="F672" s="26"/>
      <c r="G672" s="26"/>
      <c r="H672" s="26"/>
      <c r="I672" s="26"/>
      <c r="J672" s="26"/>
      <c r="K672" s="25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</row>
    <row r="673" spans="1:66" ht="15">
      <c r="A673" s="25"/>
      <c r="B673" s="25"/>
      <c r="C673" s="26"/>
      <c r="D673" s="26"/>
      <c r="E673" s="26"/>
      <c r="F673" s="26"/>
      <c r="G673" s="26"/>
      <c r="H673" s="26"/>
      <c r="I673" s="26"/>
      <c r="J673" s="26"/>
      <c r="K673" s="25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</row>
    <row r="674" spans="1:66" ht="15">
      <c r="A674" s="25"/>
      <c r="B674" s="25"/>
      <c r="C674" s="26"/>
      <c r="D674" s="26"/>
      <c r="E674" s="26"/>
      <c r="F674" s="26"/>
      <c r="G674" s="26"/>
      <c r="H674" s="26"/>
      <c r="I674" s="26"/>
      <c r="J674" s="26"/>
      <c r="K674" s="25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</row>
    <row r="675" spans="1:66" ht="15">
      <c r="A675" s="25"/>
      <c r="B675" s="25"/>
      <c r="C675" s="26"/>
      <c r="D675" s="26"/>
      <c r="E675" s="26"/>
      <c r="F675" s="26"/>
      <c r="G675" s="26"/>
      <c r="H675" s="26"/>
      <c r="I675" s="26"/>
      <c r="J675" s="26"/>
      <c r="K675" s="25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</row>
    <row r="676" spans="1:66" ht="15">
      <c r="A676" s="25"/>
      <c r="B676" s="25"/>
      <c r="C676" s="26"/>
      <c r="D676" s="26"/>
      <c r="E676" s="26"/>
      <c r="F676" s="26"/>
      <c r="G676" s="26"/>
      <c r="H676" s="26"/>
      <c r="I676" s="26"/>
      <c r="J676" s="26"/>
      <c r="K676" s="25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</row>
    <row r="677" spans="1:66" ht="15">
      <c r="A677" s="25"/>
      <c r="B677" s="25"/>
      <c r="C677" s="26"/>
      <c r="D677" s="26"/>
      <c r="E677" s="26"/>
      <c r="F677" s="26"/>
      <c r="G677" s="26"/>
      <c r="H677" s="26"/>
      <c r="I677" s="26"/>
      <c r="J677" s="26"/>
      <c r="K677" s="25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</row>
    <row r="678" spans="1:66" ht="15">
      <c r="A678" s="25"/>
      <c r="B678" s="25"/>
      <c r="C678" s="26"/>
      <c r="D678" s="26"/>
      <c r="E678" s="26"/>
      <c r="F678" s="26"/>
      <c r="G678" s="26"/>
      <c r="H678" s="26"/>
      <c r="I678" s="26"/>
      <c r="J678" s="26"/>
      <c r="K678" s="25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</row>
    <row r="679" spans="1:66" ht="15">
      <c r="A679" s="25"/>
      <c r="B679" s="25"/>
      <c r="C679" s="26"/>
      <c r="D679" s="26"/>
      <c r="E679" s="26"/>
      <c r="F679" s="26"/>
      <c r="G679" s="26"/>
      <c r="H679" s="26"/>
      <c r="I679" s="26"/>
      <c r="J679" s="26"/>
      <c r="K679" s="25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</row>
    <row r="680" spans="1:66" ht="15">
      <c r="A680" s="25"/>
      <c r="B680" s="25"/>
      <c r="C680" s="26"/>
      <c r="D680" s="26"/>
      <c r="E680" s="26"/>
      <c r="F680" s="26"/>
      <c r="G680" s="26"/>
      <c r="H680" s="26"/>
      <c r="I680" s="26"/>
      <c r="J680" s="26"/>
      <c r="K680" s="25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</row>
    <row r="681" spans="1:66" ht="15">
      <c r="A681" s="25"/>
      <c r="B681" s="25"/>
      <c r="C681" s="26"/>
      <c r="D681" s="26"/>
      <c r="E681" s="26"/>
      <c r="F681" s="26"/>
      <c r="G681" s="26"/>
      <c r="H681" s="26"/>
      <c r="I681" s="26"/>
      <c r="J681" s="26"/>
      <c r="K681" s="25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</row>
    <row r="682" spans="1:66" ht="15">
      <c r="A682" s="25"/>
      <c r="B682" s="25"/>
      <c r="C682" s="26"/>
      <c r="D682" s="26"/>
      <c r="E682" s="26"/>
      <c r="F682" s="26"/>
      <c r="G682" s="26"/>
      <c r="H682" s="26"/>
      <c r="I682" s="26"/>
      <c r="J682" s="26"/>
      <c r="K682" s="25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</row>
    <row r="683" spans="1:66" ht="15">
      <c r="A683" s="25"/>
      <c r="B683" s="25"/>
      <c r="C683" s="26"/>
      <c r="D683" s="26"/>
      <c r="E683" s="26"/>
      <c r="F683" s="26"/>
      <c r="G683" s="26"/>
      <c r="H683" s="26"/>
      <c r="I683" s="26"/>
      <c r="J683" s="26"/>
      <c r="K683" s="25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</row>
    <row r="684" spans="1:66" ht="15">
      <c r="A684" s="25"/>
      <c r="B684" s="25"/>
      <c r="C684" s="26"/>
      <c r="D684" s="26"/>
      <c r="E684" s="26"/>
      <c r="F684" s="26"/>
      <c r="G684" s="26"/>
      <c r="H684" s="26"/>
      <c r="I684" s="26"/>
      <c r="J684" s="26"/>
      <c r="K684" s="25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</row>
    <row r="685" spans="1:66" ht="15">
      <c r="A685" s="25"/>
      <c r="B685" s="25"/>
      <c r="C685" s="26"/>
      <c r="D685" s="26"/>
      <c r="E685" s="26"/>
      <c r="F685" s="26"/>
      <c r="G685" s="26"/>
      <c r="H685" s="26"/>
      <c r="I685" s="26"/>
      <c r="J685" s="26"/>
      <c r="K685" s="25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</row>
    <row r="686" spans="1:66" ht="15">
      <c r="A686" s="25"/>
      <c r="B686" s="25"/>
      <c r="C686" s="26"/>
      <c r="D686" s="26"/>
      <c r="E686" s="26"/>
      <c r="F686" s="26"/>
      <c r="G686" s="26"/>
      <c r="H686" s="26"/>
      <c r="I686" s="26"/>
      <c r="J686" s="26"/>
      <c r="K686" s="25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</row>
    <row r="687" spans="1:66" ht="15">
      <c r="A687" s="25"/>
      <c r="B687" s="25"/>
      <c r="C687" s="26"/>
      <c r="D687" s="26"/>
      <c r="E687" s="26"/>
      <c r="F687" s="26"/>
      <c r="G687" s="26"/>
      <c r="H687" s="26"/>
      <c r="I687" s="26"/>
      <c r="J687" s="26"/>
      <c r="K687" s="25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</row>
    <row r="688" spans="1:66" ht="15">
      <c r="A688" s="25"/>
      <c r="B688" s="25"/>
      <c r="C688" s="26"/>
      <c r="D688" s="26"/>
      <c r="E688" s="26"/>
      <c r="F688" s="26"/>
      <c r="G688" s="26"/>
      <c r="H688" s="26"/>
      <c r="I688" s="26"/>
      <c r="J688" s="26"/>
      <c r="K688" s="25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</row>
    <row r="689" spans="1:66" ht="15">
      <c r="A689" s="25"/>
      <c r="B689" s="25"/>
      <c r="C689" s="26"/>
      <c r="D689" s="26"/>
      <c r="E689" s="26"/>
      <c r="F689" s="26"/>
      <c r="G689" s="26"/>
      <c r="H689" s="26"/>
      <c r="I689" s="26"/>
      <c r="J689" s="26"/>
      <c r="K689" s="25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</row>
    <row r="690" spans="1:66" ht="15">
      <c r="A690" s="25"/>
      <c r="B690" s="25"/>
      <c r="C690" s="26"/>
      <c r="D690" s="26"/>
      <c r="E690" s="26"/>
      <c r="F690" s="26"/>
      <c r="G690" s="26"/>
      <c r="H690" s="26"/>
      <c r="I690" s="26"/>
      <c r="J690" s="26"/>
      <c r="K690" s="25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</row>
    <row r="691" spans="1:66" ht="15">
      <c r="A691" s="25"/>
      <c r="B691" s="25"/>
      <c r="C691" s="26"/>
      <c r="D691" s="26"/>
      <c r="E691" s="26"/>
      <c r="F691" s="26"/>
      <c r="G691" s="26"/>
      <c r="H691" s="26"/>
      <c r="I691" s="26"/>
      <c r="J691" s="26"/>
      <c r="K691" s="25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</row>
    <row r="692" spans="1:66" ht="15">
      <c r="A692" s="25"/>
      <c r="B692" s="25"/>
      <c r="C692" s="26"/>
      <c r="D692" s="26"/>
      <c r="E692" s="26"/>
      <c r="F692" s="26"/>
      <c r="G692" s="26"/>
      <c r="H692" s="26"/>
      <c r="I692" s="26"/>
      <c r="J692" s="26"/>
      <c r="K692" s="25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</row>
    <row r="693" spans="1:66" ht="15">
      <c r="A693" s="25"/>
      <c r="B693" s="25"/>
      <c r="C693" s="26"/>
      <c r="D693" s="26"/>
      <c r="E693" s="26"/>
      <c r="F693" s="26"/>
      <c r="G693" s="26"/>
      <c r="H693" s="26"/>
      <c r="I693" s="26"/>
      <c r="J693" s="26"/>
      <c r="K693" s="25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</row>
    <row r="694" spans="1:66" ht="15">
      <c r="A694" s="25"/>
      <c r="B694" s="25"/>
      <c r="C694" s="26"/>
      <c r="D694" s="26"/>
      <c r="E694" s="26"/>
      <c r="F694" s="26"/>
      <c r="G694" s="26"/>
      <c r="H694" s="26"/>
      <c r="I694" s="26"/>
      <c r="J694" s="26"/>
      <c r="K694" s="25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</row>
    <row r="695" spans="1:66" ht="15">
      <c r="A695" s="25"/>
      <c r="B695" s="25"/>
      <c r="C695" s="26"/>
      <c r="D695" s="26"/>
      <c r="E695" s="26"/>
      <c r="F695" s="26"/>
      <c r="G695" s="26"/>
      <c r="H695" s="26"/>
      <c r="I695" s="26"/>
      <c r="J695" s="26"/>
      <c r="K695" s="25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</row>
    <row r="696" spans="1:66" ht="15">
      <c r="A696" s="25"/>
      <c r="B696" s="25"/>
      <c r="C696" s="26"/>
      <c r="D696" s="26"/>
      <c r="E696" s="26"/>
      <c r="F696" s="26"/>
      <c r="G696" s="26"/>
      <c r="H696" s="26"/>
      <c r="I696" s="26"/>
      <c r="J696" s="26"/>
      <c r="K696" s="25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</row>
    <row r="697" spans="1:66" ht="15">
      <c r="A697" s="25"/>
      <c r="B697" s="25"/>
      <c r="C697" s="26"/>
      <c r="D697" s="26"/>
      <c r="E697" s="26"/>
      <c r="F697" s="26"/>
      <c r="G697" s="26"/>
      <c r="H697" s="26"/>
      <c r="I697" s="26"/>
      <c r="J697" s="26"/>
      <c r="K697" s="25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</row>
    <row r="698" spans="1:66" ht="15">
      <c r="A698" s="25"/>
      <c r="B698" s="25"/>
      <c r="C698" s="26"/>
      <c r="D698" s="26"/>
      <c r="E698" s="26"/>
      <c r="F698" s="26"/>
      <c r="G698" s="26"/>
      <c r="H698" s="26"/>
      <c r="I698" s="26"/>
      <c r="J698" s="26"/>
      <c r="K698" s="25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</row>
    <row r="699" spans="1:66" ht="15">
      <c r="A699" s="25"/>
      <c r="B699" s="25"/>
      <c r="C699" s="26"/>
      <c r="D699" s="26"/>
      <c r="E699" s="26"/>
      <c r="F699" s="26"/>
      <c r="G699" s="26"/>
      <c r="H699" s="26"/>
      <c r="I699" s="26"/>
      <c r="J699" s="26"/>
      <c r="K699" s="25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</row>
    <row r="700" spans="1:66" ht="15">
      <c r="A700" s="25"/>
      <c r="B700" s="25"/>
      <c r="C700" s="26"/>
      <c r="D700" s="26"/>
      <c r="E700" s="26"/>
      <c r="F700" s="26"/>
      <c r="G700" s="26"/>
      <c r="H700" s="26"/>
      <c r="I700" s="26"/>
      <c r="J700" s="26"/>
      <c r="K700" s="25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</row>
    <row r="701" spans="1:66" ht="15">
      <c r="A701" s="25"/>
      <c r="B701" s="25"/>
      <c r="C701" s="26"/>
      <c r="D701" s="26"/>
      <c r="E701" s="26"/>
      <c r="F701" s="26"/>
      <c r="G701" s="26"/>
      <c r="H701" s="26"/>
      <c r="I701" s="26"/>
      <c r="J701" s="26"/>
      <c r="K701" s="25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</row>
    <row r="702" spans="1:66" ht="15">
      <c r="A702" s="25"/>
      <c r="B702" s="25"/>
      <c r="C702" s="26"/>
      <c r="D702" s="26"/>
      <c r="E702" s="26"/>
      <c r="F702" s="26"/>
      <c r="G702" s="26"/>
      <c r="H702" s="26"/>
      <c r="I702" s="26"/>
      <c r="J702" s="26"/>
      <c r="K702" s="25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</row>
    <row r="703" spans="1:66" ht="15">
      <c r="A703" s="25"/>
      <c r="B703" s="25"/>
      <c r="C703" s="26"/>
      <c r="D703" s="26"/>
      <c r="E703" s="26"/>
      <c r="F703" s="26"/>
      <c r="G703" s="26"/>
      <c r="H703" s="26"/>
      <c r="I703" s="26"/>
      <c r="J703" s="26"/>
      <c r="K703" s="25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</row>
    <row r="704" spans="1:66" ht="15">
      <c r="A704" s="25"/>
      <c r="B704" s="25"/>
      <c r="C704" s="26"/>
      <c r="D704" s="26"/>
      <c r="E704" s="26"/>
      <c r="F704" s="26"/>
      <c r="G704" s="26"/>
      <c r="H704" s="26"/>
      <c r="I704" s="26"/>
      <c r="J704" s="26"/>
      <c r="K704" s="25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</row>
    <row r="705" spans="1:66" ht="15">
      <c r="A705" s="25"/>
      <c r="B705" s="25"/>
      <c r="C705" s="26"/>
      <c r="D705" s="26"/>
      <c r="E705" s="26"/>
      <c r="F705" s="26"/>
      <c r="G705" s="26"/>
      <c r="H705" s="26"/>
      <c r="I705" s="26"/>
      <c r="J705" s="26"/>
      <c r="K705" s="25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</row>
    <row r="706" spans="1:66" ht="15">
      <c r="A706" s="25"/>
      <c r="B706" s="25"/>
      <c r="C706" s="26"/>
      <c r="D706" s="26"/>
      <c r="E706" s="26"/>
      <c r="F706" s="26"/>
      <c r="G706" s="26"/>
      <c r="H706" s="26"/>
      <c r="I706" s="26"/>
      <c r="J706" s="26"/>
      <c r="K706" s="25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</row>
    <row r="707" spans="1:66" ht="15">
      <c r="A707" s="25"/>
      <c r="B707" s="25"/>
      <c r="C707" s="26"/>
      <c r="D707" s="26"/>
      <c r="E707" s="26"/>
      <c r="F707" s="26"/>
      <c r="G707" s="26"/>
      <c r="H707" s="26"/>
      <c r="I707" s="26"/>
      <c r="J707" s="26"/>
      <c r="K707" s="25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</row>
    <row r="708" spans="1:66" ht="15">
      <c r="A708" s="25"/>
      <c r="B708" s="25"/>
      <c r="C708" s="26"/>
      <c r="D708" s="26"/>
      <c r="E708" s="26"/>
      <c r="F708" s="26"/>
      <c r="G708" s="26"/>
      <c r="H708" s="26"/>
      <c r="I708" s="26"/>
      <c r="J708" s="26"/>
      <c r="K708" s="25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</row>
    <row r="709" spans="1:66" ht="15">
      <c r="A709" s="25"/>
      <c r="B709" s="25"/>
      <c r="C709" s="26"/>
      <c r="D709" s="26"/>
      <c r="E709" s="26"/>
      <c r="F709" s="26"/>
      <c r="G709" s="26"/>
      <c r="H709" s="26"/>
      <c r="I709" s="26"/>
      <c r="J709" s="26"/>
      <c r="K709" s="25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</row>
    <row r="710" spans="1:66" ht="15">
      <c r="A710" s="25"/>
      <c r="B710" s="25"/>
      <c r="C710" s="26"/>
      <c r="D710" s="26"/>
      <c r="E710" s="26"/>
      <c r="F710" s="26"/>
      <c r="G710" s="26"/>
      <c r="H710" s="26"/>
      <c r="I710" s="26"/>
      <c r="J710" s="26"/>
      <c r="K710" s="25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</row>
    <row r="711" spans="1:66" ht="15">
      <c r="A711" s="25"/>
      <c r="B711" s="25"/>
      <c r="C711" s="26"/>
      <c r="D711" s="26"/>
      <c r="E711" s="26"/>
      <c r="F711" s="26"/>
      <c r="G711" s="26"/>
      <c r="H711" s="26"/>
      <c r="I711" s="26"/>
      <c r="J711" s="26"/>
      <c r="K711" s="25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</row>
    <row r="712" spans="1:66" ht="15">
      <c r="A712" s="25"/>
      <c r="B712" s="25"/>
      <c r="C712" s="26"/>
      <c r="D712" s="26"/>
      <c r="E712" s="26"/>
      <c r="F712" s="26"/>
      <c r="G712" s="26"/>
      <c r="H712" s="26"/>
      <c r="I712" s="26"/>
      <c r="J712" s="26"/>
      <c r="K712" s="25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</row>
    <row r="713" spans="1:66" ht="15">
      <c r="A713" s="25"/>
      <c r="B713" s="25"/>
      <c r="C713" s="26"/>
      <c r="D713" s="26"/>
      <c r="E713" s="26"/>
      <c r="F713" s="26"/>
      <c r="G713" s="26"/>
      <c r="H713" s="26"/>
      <c r="I713" s="26"/>
      <c r="J713" s="26"/>
      <c r="K713" s="25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</row>
    <row r="714" spans="1:66" ht="15">
      <c r="A714" s="25"/>
      <c r="B714" s="25"/>
      <c r="C714" s="26"/>
      <c r="D714" s="26"/>
      <c r="E714" s="26"/>
      <c r="F714" s="26"/>
      <c r="G714" s="26"/>
      <c r="H714" s="26"/>
      <c r="I714" s="26"/>
      <c r="J714" s="26"/>
      <c r="K714" s="25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</row>
    <row r="715" spans="1:66" ht="15">
      <c r="A715" s="25"/>
      <c r="B715" s="25"/>
      <c r="C715" s="26"/>
      <c r="D715" s="26"/>
      <c r="E715" s="26"/>
      <c r="F715" s="26"/>
      <c r="G715" s="26"/>
      <c r="H715" s="26"/>
      <c r="I715" s="26"/>
      <c r="J715" s="26"/>
      <c r="K715" s="25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</row>
    <row r="716" spans="1:66" ht="15">
      <c r="A716" s="25"/>
      <c r="B716" s="25"/>
      <c r="C716" s="26"/>
      <c r="D716" s="26"/>
      <c r="E716" s="26"/>
      <c r="F716" s="26"/>
      <c r="G716" s="26"/>
      <c r="H716" s="26"/>
      <c r="I716" s="26"/>
      <c r="J716" s="26"/>
      <c r="K716" s="25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</row>
    <row r="717" spans="1:66" ht="15">
      <c r="A717" s="25"/>
      <c r="B717" s="25"/>
      <c r="C717" s="26"/>
      <c r="D717" s="26"/>
      <c r="E717" s="26"/>
      <c r="F717" s="26"/>
      <c r="G717" s="26"/>
      <c r="H717" s="26"/>
      <c r="I717" s="26"/>
      <c r="J717" s="26"/>
      <c r="K717" s="25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</row>
    <row r="718" spans="1:66" ht="15">
      <c r="A718" s="25"/>
      <c r="B718" s="25"/>
      <c r="C718" s="26"/>
      <c r="D718" s="26"/>
      <c r="E718" s="26"/>
      <c r="F718" s="26"/>
      <c r="G718" s="26"/>
      <c r="H718" s="26"/>
      <c r="I718" s="26"/>
      <c r="J718" s="26"/>
      <c r="K718" s="25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</row>
    <row r="719" spans="1:66" ht="15">
      <c r="A719" s="25"/>
      <c r="B719" s="25"/>
      <c r="C719" s="26"/>
      <c r="D719" s="26"/>
      <c r="E719" s="26"/>
      <c r="F719" s="26"/>
      <c r="G719" s="26"/>
      <c r="H719" s="26"/>
      <c r="I719" s="26"/>
      <c r="J719" s="26"/>
      <c r="K719" s="25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</row>
    <row r="720" spans="1:66" ht="15">
      <c r="A720" s="25"/>
      <c r="B720" s="25"/>
      <c r="C720" s="26"/>
      <c r="D720" s="26"/>
      <c r="E720" s="26"/>
      <c r="F720" s="26"/>
      <c r="G720" s="26"/>
      <c r="H720" s="26"/>
      <c r="I720" s="26"/>
      <c r="J720" s="26"/>
      <c r="K720" s="25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</row>
    <row r="721" spans="1:66" ht="15">
      <c r="A721" s="25"/>
      <c r="B721" s="25"/>
      <c r="C721" s="26"/>
      <c r="D721" s="26"/>
      <c r="E721" s="26"/>
      <c r="F721" s="26"/>
      <c r="G721" s="26"/>
      <c r="H721" s="26"/>
      <c r="I721" s="26"/>
      <c r="J721" s="26"/>
      <c r="K721" s="25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</row>
    <row r="722" spans="1:66" ht="15">
      <c r="A722" s="25"/>
      <c r="B722" s="25"/>
      <c r="C722" s="26"/>
      <c r="D722" s="26"/>
      <c r="E722" s="26"/>
      <c r="F722" s="26"/>
      <c r="G722" s="26"/>
      <c r="H722" s="26"/>
      <c r="I722" s="26"/>
      <c r="J722" s="26"/>
      <c r="K722" s="25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</row>
    <row r="723" spans="1:66" ht="15">
      <c r="A723" s="25"/>
      <c r="B723" s="25"/>
      <c r="C723" s="26"/>
      <c r="D723" s="26"/>
      <c r="E723" s="26"/>
      <c r="F723" s="26"/>
      <c r="G723" s="26"/>
      <c r="H723" s="26"/>
      <c r="I723" s="26"/>
      <c r="J723" s="26"/>
      <c r="K723" s="25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</row>
    <row r="724" spans="1:66" ht="15">
      <c r="A724" s="25"/>
      <c r="B724" s="25"/>
      <c r="C724" s="26"/>
      <c r="D724" s="26"/>
      <c r="E724" s="26"/>
      <c r="F724" s="26"/>
      <c r="G724" s="26"/>
      <c r="H724" s="26"/>
      <c r="I724" s="26"/>
      <c r="J724" s="26"/>
      <c r="K724" s="25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</row>
    <row r="725" spans="1:66" ht="15">
      <c r="A725" s="25"/>
      <c r="B725" s="25"/>
      <c r="C725" s="26"/>
      <c r="D725" s="26"/>
      <c r="E725" s="26"/>
      <c r="F725" s="26"/>
      <c r="G725" s="26"/>
      <c r="H725" s="26"/>
      <c r="I725" s="26"/>
      <c r="J725" s="26"/>
      <c r="K725" s="25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</row>
    <row r="726" spans="1:66" ht="15">
      <c r="A726" s="25"/>
      <c r="B726" s="25"/>
      <c r="C726" s="26"/>
      <c r="D726" s="26"/>
      <c r="E726" s="26"/>
      <c r="F726" s="26"/>
      <c r="G726" s="26"/>
      <c r="H726" s="26"/>
      <c r="I726" s="26"/>
      <c r="J726" s="26"/>
      <c r="K726" s="25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</row>
    <row r="727" spans="1:66" ht="15">
      <c r="A727" s="25"/>
      <c r="B727" s="25"/>
      <c r="C727" s="26"/>
      <c r="D727" s="26"/>
      <c r="E727" s="26"/>
      <c r="F727" s="26"/>
      <c r="G727" s="26"/>
      <c r="H727" s="26"/>
      <c r="I727" s="26"/>
      <c r="J727" s="26"/>
      <c r="K727" s="25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</row>
    <row r="728" spans="1:66" ht="15">
      <c r="A728" s="25"/>
      <c r="B728" s="25"/>
      <c r="C728" s="26"/>
      <c r="D728" s="26"/>
      <c r="E728" s="26"/>
      <c r="F728" s="26"/>
      <c r="G728" s="26"/>
      <c r="H728" s="26"/>
      <c r="I728" s="26"/>
      <c r="J728" s="26"/>
      <c r="K728" s="25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</row>
    <row r="729" spans="1:66" ht="15">
      <c r="A729" s="25"/>
      <c r="B729" s="25"/>
      <c r="C729" s="26"/>
      <c r="D729" s="26"/>
      <c r="E729" s="26"/>
      <c r="F729" s="26"/>
      <c r="G729" s="26"/>
      <c r="H729" s="26"/>
      <c r="I729" s="26"/>
      <c r="J729" s="26"/>
      <c r="K729" s="25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</row>
    <row r="730" spans="1:66" ht="15">
      <c r="A730" s="25"/>
      <c r="B730" s="25"/>
      <c r="C730" s="26"/>
      <c r="D730" s="26"/>
      <c r="E730" s="26"/>
      <c r="F730" s="26"/>
      <c r="G730" s="26"/>
      <c r="H730" s="26"/>
      <c r="I730" s="26"/>
      <c r="J730" s="26"/>
      <c r="K730" s="25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</row>
    <row r="731" spans="1:66" ht="15">
      <c r="A731" s="25"/>
      <c r="B731" s="25"/>
      <c r="C731" s="26"/>
      <c r="D731" s="26"/>
      <c r="E731" s="26"/>
      <c r="F731" s="26"/>
      <c r="G731" s="26"/>
      <c r="H731" s="26"/>
      <c r="I731" s="26"/>
      <c r="J731" s="26"/>
      <c r="K731" s="25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</row>
    <row r="732" spans="1:66" ht="15">
      <c r="A732" s="25"/>
      <c r="B732" s="25"/>
      <c r="C732" s="26"/>
      <c r="D732" s="26"/>
      <c r="E732" s="26"/>
      <c r="F732" s="26"/>
      <c r="G732" s="26"/>
      <c r="H732" s="26"/>
      <c r="I732" s="26"/>
      <c r="J732" s="26"/>
      <c r="K732" s="25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</row>
    <row r="733" spans="1:66" ht="15">
      <c r="A733" s="25"/>
      <c r="B733" s="25"/>
      <c r="C733" s="26"/>
      <c r="D733" s="26"/>
      <c r="E733" s="26"/>
      <c r="F733" s="26"/>
      <c r="G733" s="26"/>
      <c r="H733" s="26"/>
      <c r="I733" s="26"/>
      <c r="J733" s="26"/>
      <c r="K733" s="25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</row>
    <row r="734" spans="1:66" ht="15">
      <c r="A734" s="25"/>
      <c r="B734" s="25"/>
      <c r="C734" s="26"/>
      <c r="D734" s="26"/>
      <c r="E734" s="26"/>
      <c r="F734" s="26"/>
      <c r="G734" s="26"/>
      <c r="H734" s="26"/>
      <c r="I734" s="26"/>
      <c r="J734" s="26"/>
      <c r="K734" s="25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</row>
    <row r="735" spans="1:66" ht="15">
      <c r="A735" s="25"/>
      <c r="B735" s="25"/>
      <c r="C735" s="26"/>
      <c r="D735" s="26"/>
      <c r="E735" s="26"/>
      <c r="F735" s="26"/>
      <c r="G735" s="26"/>
      <c r="H735" s="26"/>
      <c r="I735" s="26"/>
      <c r="J735" s="26"/>
      <c r="K735" s="25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</row>
    <row r="736" spans="1:66" ht="15">
      <c r="A736" s="25"/>
      <c r="B736" s="25"/>
      <c r="C736" s="26"/>
      <c r="D736" s="26"/>
      <c r="E736" s="26"/>
      <c r="F736" s="26"/>
      <c r="G736" s="26"/>
      <c r="H736" s="26"/>
      <c r="I736" s="26"/>
      <c r="J736" s="26"/>
      <c r="K736" s="25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</row>
    <row r="737" spans="1:66" ht="15">
      <c r="A737" s="25"/>
      <c r="B737" s="25"/>
      <c r="C737" s="26"/>
      <c r="D737" s="26"/>
      <c r="E737" s="26"/>
      <c r="F737" s="26"/>
      <c r="G737" s="26"/>
      <c r="H737" s="26"/>
      <c r="I737" s="26"/>
      <c r="J737" s="26"/>
      <c r="K737" s="25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</row>
    <row r="738" spans="1:66" ht="15">
      <c r="A738" s="25"/>
      <c r="B738" s="25"/>
      <c r="C738" s="26"/>
      <c r="D738" s="26"/>
      <c r="E738" s="26"/>
      <c r="F738" s="26"/>
      <c r="G738" s="26"/>
      <c r="H738" s="26"/>
      <c r="I738" s="26"/>
      <c r="J738" s="26"/>
      <c r="K738" s="25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</row>
    <row r="739" spans="1:66" ht="15">
      <c r="A739" s="25"/>
      <c r="B739" s="25"/>
      <c r="C739" s="26"/>
      <c r="D739" s="26"/>
      <c r="E739" s="26"/>
      <c r="F739" s="26"/>
      <c r="G739" s="26"/>
      <c r="H739" s="26"/>
      <c r="I739" s="26"/>
      <c r="J739" s="26"/>
      <c r="K739" s="25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</row>
    <row r="740" spans="1:66" ht="15">
      <c r="A740" s="25"/>
      <c r="B740" s="25"/>
      <c r="C740" s="26"/>
      <c r="D740" s="26"/>
      <c r="E740" s="26"/>
      <c r="F740" s="26"/>
      <c r="G740" s="26"/>
      <c r="H740" s="26"/>
      <c r="I740" s="26"/>
      <c r="J740" s="26"/>
      <c r="K740" s="25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</row>
    <row r="741" spans="1:66" ht="15">
      <c r="A741" s="25"/>
      <c r="B741" s="25"/>
      <c r="C741" s="26"/>
      <c r="D741" s="26"/>
      <c r="E741" s="26"/>
      <c r="F741" s="26"/>
      <c r="G741" s="26"/>
      <c r="H741" s="26"/>
      <c r="I741" s="26"/>
      <c r="J741" s="26"/>
      <c r="K741" s="25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</row>
    <row r="742" spans="1:66" ht="15">
      <c r="A742" s="25"/>
      <c r="B742" s="25"/>
      <c r="C742" s="26"/>
      <c r="D742" s="26"/>
      <c r="E742" s="26"/>
      <c r="F742" s="26"/>
      <c r="G742" s="26"/>
      <c r="H742" s="26"/>
      <c r="I742" s="26"/>
      <c r="J742" s="26"/>
      <c r="K742" s="25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</row>
    <row r="743" spans="1:66" ht="15">
      <c r="A743" s="25"/>
      <c r="B743" s="25"/>
      <c r="C743" s="26"/>
      <c r="D743" s="26"/>
      <c r="E743" s="26"/>
      <c r="F743" s="26"/>
      <c r="G743" s="26"/>
      <c r="H743" s="26"/>
      <c r="I743" s="26"/>
      <c r="J743" s="26"/>
      <c r="K743" s="25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</row>
    <row r="744" spans="1:66" ht="15">
      <c r="A744" s="25"/>
      <c r="B744" s="25"/>
      <c r="C744" s="26"/>
      <c r="D744" s="26"/>
      <c r="E744" s="26"/>
      <c r="F744" s="26"/>
      <c r="G744" s="26"/>
      <c r="H744" s="26"/>
      <c r="I744" s="26"/>
      <c r="J744" s="26"/>
      <c r="K744" s="25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</row>
    <row r="745" spans="1:66" ht="15">
      <c r="A745" s="25"/>
      <c r="B745" s="25"/>
      <c r="C745" s="26"/>
      <c r="D745" s="26"/>
      <c r="E745" s="26"/>
      <c r="F745" s="26"/>
      <c r="G745" s="26"/>
      <c r="H745" s="26"/>
      <c r="I745" s="26"/>
      <c r="J745" s="26"/>
      <c r="K745" s="25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</row>
    <row r="746" spans="1:66" ht="15">
      <c r="A746" s="25"/>
      <c r="B746" s="25"/>
      <c r="C746" s="26"/>
      <c r="D746" s="26"/>
      <c r="E746" s="26"/>
      <c r="F746" s="26"/>
      <c r="G746" s="26"/>
      <c r="H746" s="26"/>
      <c r="I746" s="26"/>
      <c r="J746" s="26"/>
      <c r="K746" s="25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</row>
    <row r="747" spans="1:66" ht="15">
      <c r="A747" s="25"/>
      <c r="B747" s="25"/>
      <c r="C747" s="26"/>
      <c r="D747" s="26"/>
      <c r="E747" s="26"/>
      <c r="F747" s="26"/>
      <c r="G747" s="26"/>
      <c r="H747" s="26"/>
      <c r="I747" s="26"/>
      <c r="J747" s="26"/>
      <c r="K747" s="25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</row>
    <row r="748" spans="1:66" ht="15">
      <c r="A748" s="25"/>
      <c r="B748" s="25"/>
      <c r="C748" s="26"/>
      <c r="D748" s="26"/>
      <c r="E748" s="26"/>
      <c r="F748" s="26"/>
      <c r="G748" s="26"/>
      <c r="H748" s="26"/>
      <c r="I748" s="26"/>
      <c r="J748" s="26"/>
      <c r="K748" s="25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</row>
    <row r="749" spans="1:66" ht="15">
      <c r="A749" s="25"/>
      <c r="B749" s="25"/>
      <c r="C749" s="26"/>
      <c r="D749" s="26"/>
      <c r="E749" s="26"/>
      <c r="F749" s="26"/>
      <c r="G749" s="26"/>
      <c r="H749" s="26"/>
      <c r="I749" s="26"/>
      <c r="J749" s="26"/>
      <c r="K749" s="25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</row>
    <row r="750" spans="1:66" ht="15">
      <c r="A750" s="25"/>
      <c r="B750" s="25"/>
      <c r="C750" s="26"/>
      <c r="D750" s="26"/>
      <c r="E750" s="26"/>
      <c r="F750" s="26"/>
      <c r="G750" s="26"/>
      <c r="H750" s="26"/>
      <c r="I750" s="26"/>
      <c r="J750" s="26"/>
      <c r="K750" s="25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</row>
    <row r="751" spans="1:66" ht="15">
      <c r="A751" s="25"/>
      <c r="B751" s="25"/>
      <c r="C751" s="26"/>
      <c r="D751" s="26"/>
      <c r="E751" s="26"/>
      <c r="F751" s="26"/>
      <c r="G751" s="26"/>
      <c r="H751" s="26"/>
      <c r="I751" s="26"/>
      <c r="J751" s="26"/>
      <c r="K751" s="25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</row>
    <row r="752" spans="1:66" ht="15">
      <c r="A752" s="25"/>
      <c r="B752" s="25"/>
      <c r="C752" s="26"/>
      <c r="D752" s="26"/>
      <c r="E752" s="26"/>
      <c r="F752" s="26"/>
      <c r="G752" s="26"/>
      <c r="H752" s="26"/>
      <c r="I752" s="26"/>
      <c r="J752" s="26"/>
      <c r="K752" s="25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</row>
    <row r="753" spans="1:66" ht="15">
      <c r="A753" s="25"/>
      <c r="B753" s="25"/>
      <c r="C753" s="26"/>
      <c r="D753" s="26"/>
      <c r="E753" s="26"/>
      <c r="F753" s="26"/>
      <c r="G753" s="26"/>
      <c r="H753" s="26"/>
      <c r="I753" s="26"/>
      <c r="J753" s="26"/>
      <c r="K753" s="25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</row>
    <row r="754" spans="1:66" ht="15">
      <c r="A754" s="25"/>
      <c r="B754" s="25"/>
      <c r="C754" s="26"/>
      <c r="D754" s="26"/>
      <c r="E754" s="26"/>
      <c r="F754" s="26"/>
      <c r="G754" s="26"/>
      <c r="H754" s="26"/>
      <c r="I754" s="26"/>
      <c r="J754" s="26"/>
      <c r="K754" s="25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</row>
    <row r="755" spans="1:66" ht="15">
      <c r="A755" s="25"/>
      <c r="B755" s="25"/>
      <c r="C755" s="26"/>
      <c r="D755" s="26"/>
      <c r="E755" s="26"/>
      <c r="F755" s="26"/>
      <c r="G755" s="26"/>
      <c r="H755" s="26"/>
      <c r="I755" s="26"/>
      <c r="J755" s="26"/>
      <c r="K755" s="25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</row>
    <row r="756" spans="1:66" ht="15">
      <c r="A756" s="25"/>
      <c r="B756" s="25"/>
      <c r="C756" s="26"/>
      <c r="D756" s="26"/>
      <c r="E756" s="26"/>
      <c r="F756" s="26"/>
      <c r="G756" s="26"/>
      <c r="H756" s="26"/>
      <c r="I756" s="26"/>
      <c r="J756" s="26"/>
      <c r="K756" s="25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</row>
    <row r="757" spans="1:66" ht="15">
      <c r="A757" s="25"/>
      <c r="B757" s="25"/>
      <c r="C757" s="26"/>
      <c r="D757" s="26"/>
      <c r="E757" s="26"/>
      <c r="F757" s="26"/>
      <c r="G757" s="26"/>
      <c r="H757" s="26"/>
      <c r="I757" s="26"/>
      <c r="J757" s="26"/>
      <c r="K757" s="25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</row>
    <row r="758" spans="1:66" ht="15">
      <c r="A758" s="25"/>
      <c r="B758" s="25"/>
      <c r="C758" s="26"/>
      <c r="D758" s="26"/>
      <c r="E758" s="26"/>
      <c r="F758" s="26"/>
      <c r="G758" s="26"/>
      <c r="H758" s="26"/>
      <c r="I758" s="26"/>
      <c r="J758" s="26"/>
      <c r="K758" s="25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</row>
    <row r="759" spans="1:66" ht="15">
      <c r="A759" s="25"/>
      <c r="B759" s="25"/>
      <c r="C759" s="26"/>
      <c r="D759" s="26"/>
      <c r="E759" s="26"/>
      <c r="F759" s="26"/>
      <c r="G759" s="26"/>
      <c r="H759" s="26"/>
      <c r="I759" s="26"/>
      <c r="J759" s="26"/>
      <c r="K759" s="25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</row>
    <row r="760" spans="1:66" ht="15">
      <c r="A760" s="25"/>
      <c r="B760" s="25"/>
      <c r="C760" s="26"/>
      <c r="D760" s="26"/>
      <c r="E760" s="26"/>
      <c r="F760" s="26"/>
      <c r="G760" s="26"/>
      <c r="H760" s="26"/>
      <c r="I760" s="26"/>
      <c r="J760" s="26"/>
      <c r="K760" s="25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</row>
    <row r="761" spans="1:66" ht="15">
      <c r="A761" s="25"/>
      <c r="B761" s="25"/>
      <c r="C761" s="26"/>
      <c r="D761" s="26"/>
      <c r="E761" s="26"/>
      <c r="F761" s="26"/>
      <c r="G761" s="26"/>
      <c r="H761" s="26"/>
      <c r="I761" s="26"/>
      <c r="J761" s="26"/>
      <c r="K761" s="25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</row>
    <row r="762" spans="1:66" ht="15">
      <c r="A762" s="25"/>
      <c r="B762" s="25"/>
      <c r="C762" s="26"/>
      <c r="D762" s="26"/>
      <c r="E762" s="26"/>
      <c r="F762" s="26"/>
      <c r="G762" s="26"/>
      <c r="H762" s="26"/>
      <c r="I762" s="26"/>
      <c r="J762" s="26"/>
      <c r="K762" s="25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</row>
    <row r="763" spans="1:66" ht="15">
      <c r="A763" s="25"/>
      <c r="B763" s="25"/>
      <c r="C763" s="26"/>
      <c r="D763" s="26"/>
      <c r="E763" s="26"/>
      <c r="F763" s="26"/>
      <c r="G763" s="26"/>
      <c r="H763" s="26"/>
      <c r="I763" s="26"/>
      <c r="J763" s="26"/>
      <c r="K763" s="25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</row>
  </sheetData>
  <sheetProtection/>
  <mergeCells count="24">
    <mergeCell ref="A42:B42"/>
    <mergeCell ref="K10:K12"/>
    <mergeCell ref="A10:A12"/>
    <mergeCell ref="B10:B12"/>
    <mergeCell ref="A41:B41"/>
    <mergeCell ref="K37:K38"/>
    <mergeCell ref="K21:K22"/>
    <mergeCell ref="K27:K28"/>
    <mergeCell ref="K29:K30"/>
    <mergeCell ref="K25:K26"/>
    <mergeCell ref="K33:K34"/>
    <mergeCell ref="K15:K16"/>
    <mergeCell ref="K17:K18"/>
    <mergeCell ref="B4:C4"/>
    <mergeCell ref="D4:D5"/>
    <mergeCell ref="K39:K40"/>
    <mergeCell ref="B5:C5"/>
    <mergeCell ref="B3:C3"/>
    <mergeCell ref="B2:C2"/>
    <mergeCell ref="C10:J10"/>
    <mergeCell ref="E2:F2"/>
    <mergeCell ref="A7:K7"/>
    <mergeCell ref="E4:E5"/>
    <mergeCell ref="F4:F5"/>
  </mergeCells>
  <conditionalFormatting sqref="D17:F17 J17 C15:J15">
    <cfRule type="cellIs" priority="51" dxfId="1" operator="equal" stopIfTrue="1">
      <formula>0</formula>
    </cfRule>
    <cfRule type="cellIs" priority="52" dxfId="0" operator="between" stopIfTrue="1">
      <formula>0.01</formula>
      <formula>1</formula>
    </cfRule>
  </conditionalFormatting>
  <conditionalFormatting sqref="C17">
    <cfRule type="cellIs" priority="53" dxfId="1" operator="equal" stopIfTrue="1">
      <formula>0</formula>
    </cfRule>
    <cfRule type="cellIs" priority="54" dxfId="0" operator="between" stopIfTrue="1">
      <formula>0.01</formula>
      <formula>1</formula>
    </cfRule>
  </conditionalFormatting>
  <conditionalFormatting sqref="J21">
    <cfRule type="cellIs" priority="45" dxfId="1" operator="equal" stopIfTrue="1">
      <formula>0</formula>
    </cfRule>
    <cfRule type="cellIs" priority="46" dxfId="0" operator="between" stopIfTrue="1">
      <formula>0.01</formula>
      <formula>1</formula>
    </cfRule>
  </conditionalFormatting>
  <conditionalFormatting sqref="D21:F21">
    <cfRule type="cellIs" priority="47" dxfId="1" operator="equal" stopIfTrue="1">
      <formula>0</formula>
    </cfRule>
    <cfRule type="cellIs" priority="48" dxfId="0" operator="between" stopIfTrue="1">
      <formula>0.01</formula>
      <formula>1</formula>
    </cfRule>
  </conditionalFormatting>
  <conditionalFormatting sqref="C21">
    <cfRule type="cellIs" priority="49" dxfId="1" operator="equal" stopIfTrue="1">
      <formula>0</formula>
    </cfRule>
    <cfRule type="cellIs" priority="50" dxfId="0" operator="between" stopIfTrue="1">
      <formula>0.01</formula>
      <formula>1</formula>
    </cfRule>
  </conditionalFormatting>
  <conditionalFormatting sqref="J25 J27 J29">
    <cfRule type="cellIs" priority="39" dxfId="1" operator="equal" stopIfTrue="1">
      <formula>0</formula>
    </cfRule>
    <cfRule type="cellIs" priority="40" dxfId="0" operator="between" stopIfTrue="1">
      <formula>0.01</formula>
      <formula>1</formula>
    </cfRule>
  </conditionalFormatting>
  <conditionalFormatting sqref="D25:F25 D27:F27 D29:F29">
    <cfRule type="cellIs" priority="41" dxfId="1" operator="equal" stopIfTrue="1">
      <formula>0</formula>
    </cfRule>
    <cfRule type="cellIs" priority="42" dxfId="0" operator="between" stopIfTrue="1">
      <formula>0.01</formula>
      <formula>1</formula>
    </cfRule>
  </conditionalFormatting>
  <conditionalFormatting sqref="C25 C27 C29">
    <cfRule type="cellIs" priority="43" dxfId="1" operator="equal" stopIfTrue="1">
      <formula>0</formula>
    </cfRule>
    <cfRule type="cellIs" priority="44" dxfId="0" operator="between" stopIfTrue="1">
      <formula>0.01</formula>
      <formula>1</formula>
    </cfRule>
  </conditionalFormatting>
  <conditionalFormatting sqref="J37 J39">
    <cfRule type="cellIs" priority="33" dxfId="1" operator="equal" stopIfTrue="1">
      <formula>0</formula>
    </cfRule>
    <cfRule type="cellIs" priority="34" dxfId="0" operator="between" stopIfTrue="1">
      <formula>0.01</formula>
      <formula>1</formula>
    </cfRule>
  </conditionalFormatting>
  <conditionalFormatting sqref="D37:F37 D39:F39">
    <cfRule type="cellIs" priority="35" dxfId="1" operator="equal" stopIfTrue="1">
      <formula>0</formula>
    </cfRule>
    <cfRule type="cellIs" priority="36" dxfId="0" operator="between" stopIfTrue="1">
      <formula>0.01</formula>
      <formula>1</formula>
    </cfRule>
  </conditionalFormatting>
  <conditionalFormatting sqref="C37 C39">
    <cfRule type="cellIs" priority="37" dxfId="1" operator="equal" stopIfTrue="1">
      <formula>0</formula>
    </cfRule>
    <cfRule type="cellIs" priority="38" dxfId="0" operator="between" stopIfTrue="1">
      <formula>0.01</formula>
      <formula>1</formula>
    </cfRule>
  </conditionalFormatting>
  <conditionalFormatting sqref="G17:I17">
    <cfRule type="cellIs" priority="23" dxfId="1" operator="equal" stopIfTrue="1">
      <formula>0</formula>
    </cfRule>
    <cfRule type="cellIs" priority="24" dxfId="0" operator="between" stopIfTrue="1">
      <formula>0.01</formula>
      <formula>1</formula>
    </cfRule>
  </conditionalFormatting>
  <conditionalFormatting sqref="G21:I21">
    <cfRule type="cellIs" priority="21" dxfId="1" operator="equal" stopIfTrue="1">
      <formula>0</formula>
    </cfRule>
    <cfRule type="cellIs" priority="22" dxfId="0" operator="between" stopIfTrue="1">
      <formula>0.01</formula>
      <formula>1</formula>
    </cfRule>
  </conditionalFormatting>
  <conditionalFormatting sqref="G25:I25 G27:I27 G29:I29">
    <cfRule type="cellIs" priority="19" dxfId="1" operator="equal" stopIfTrue="1">
      <formula>0</formula>
    </cfRule>
    <cfRule type="cellIs" priority="20" dxfId="0" operator="between" stopIfTrue="1">
      <formula>0.01</formula>
      <formula>1</formula>
    </cfRule>
  </conditionalFormatting>
  <conditionalFormatting sqref="G37:I37 G39:I39">
    <cfRule type="cellIs" priority="17" dxfId="1" operator="equal" stopIfTrue="1">
      <formula>0</formula>
    </cfRule>
    <cfRule type="cellIs" priority="18" dxfId="0" operator="between" stopIfTrue="1">
      <formula>0.01</formula>
      <formula>1</formula>
    </cfRule>
  </conditionalFormatting>
  <conditionalFormatting sqref="J33">
    <cfRule type="cellIs" priority="3" dxfId="1" operator="equal" stopIfTrue="1">
      <formula>0</formula>
    </cfRule>
    <cfRule type="cellIs" priority="4" dxfId="0" operator="between" stopIfTrue="1">
      <formula>0.01</formula>
      <formula>1</formula>
    </cfRule>
  </conditionalFormatting>
  <conditionalFormatting sqref="D33:F33">
    <cfRule type="cellIs" priority="5" dxfId="1" operator="equal" stopIfTrue="1">
      <formula>0</formula>
    </cfRule>
    <cfRule type="cellIs" priority="6" dxfId="0" operator="between" stopIfTrue="1">
      <formula>0.01</formula>
      <formula>1</formula>
    </cfRule>
  </conditionalFormatting>
  <conditionalFormatting sqref="C33">
    <cfRule type="cellIs" priority="7" dxfId="1" operator="equal" stopIfTrue="1">
      <formula>0</formula>
    </cfRule>
    <cfRule type="cellIs" priority="8" dxfId="0" operator="between" stopIfTrue="1">
      <formula>0.01</formula>
      <formula>1</formula>
    </cfRule>
  </conditionalFormatting>
  <conditionalFormatting sqref="G33:I33">
    <cfRule type="cellIs" priority="1" dxfId="1" operator="equal" stopIfTrue="1">
      <formula>0</formula>
    </cfRule>
    <cfRule type="cellIs" priority="2" dxfId="0" operator="between" stopIfTrue="1">
      <formula>0.01</formula>
      <formula>1</formula>
    </cfRule>
  </conditionalFormatting>
  <printOptions horizontalCentered="1"/>
  <pageMargins left="0.4724409448818898" right="0.4724409448818898" top="0.3" bottom="0.15" header="0.45" footer="0.07"/>
  <pageSetup fitToHeight="0" fitToWidth="1" horizontalDpi="600" verticalDpi="600" orientation="landscape" paperSize="9" scale="68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SheetLayoutView="100" zoomScalePageLayoutView="0" workbookViewId="0" topLeftCell="A1">
      <selection activeCell="B27" sqref="B27:E27"/>
    </sheetView>
  </sheetViews>
  <sheetFormatPr defaultColWidth="9.140625" defaultRowHeight="15"/>
  <cols>
    <col min="1" max="1" width="15.140625" style="18" customWidth="1"/>
    <col min="2" max="2" width="12.8515625" style="18" customWidth="1"/>
    <col min="3" max="3" width="28.57421875" style="18" customWidth="1"/>
    <col min="4" max="4" width="25.7109375" style="18" customWidth="1"/>
    <col min="5" max="6" width="11.8515625" style="18" customWidth="1"/>
    <col min="7" max="7" width="21.57421875" style="19" customWidth="1"/>
    <col min="8" max="8" width="9.140625" style="18" customWidth="1"/>
    <col min="9" max="9" width="21.7109375" style="18" customWidth="1"/>
    <col min="10" max="16384" width="9.140625" style="18" customWidth="1"/>
  </cols>
  <sheetData>
    <row r="1" spans="1:7" ht="4.5" customHeight="1">
      <c r="A1" s="56"/>
      <c r="B1" s="57"/>
      <c r="C1" s="57"/>
      <c r="D1" s="57"/>
      <c r="E1" s="164"/>
      <c r="F1" s="164"/>
      <c r="G1" s="165"/>
    </row>
    <row r="2" spans="1:7" ht="29.25" customHeight="1">
      <c r="A2" s="137" t="s">
        <v>208</v>
      </c>
      <c r="B2" s="434" t="s">
        <v>340</v>
      </c>
      <c r="C2" s="435"/>
      <c r="D2" s="435"/>
      <c r="E2" s="158"/>
      <c r="F2" s="160"/>
      <c r="G2" s="211"/>
    </row>
    <row r="3" spans="1:7" ht="29.25" customHeight="1">
      <c r="A3" s="137" t="s">
        <v>39</v>
      </c>
      <c r="B3" s="434" t="s">
        <v>341</v>
      </c>
      <c r="C3" s="435"/>
      <c r="D3" s="436"/>
      <c r="E3" s="20"/>
      <c r="F3" s="59"/>
      <c r="G3" s="212"/>
    </row>
    <row r="4" spans="1:7" ht="29.25" customHeight="1">
      <c r="A4" s="137" t="s">
        <v>5</v>
      </c>
      <c r="B4" s="434" t="s">
        <v>342</v>
      </c>
      <c r="C4" s="435"/>
      <c r="D4" s="436"/>
      <c r="E4"/>
      <c r="F4" s="30"/>
      <c r="G4" s="213"/>
    </row>
    <row r="5" spans="1:7" ht="29.25" customHeight="1">
      <c r="A5" s="137" t="s">
        <v>40</v>
      </c>
      <c r="B5" s="429" t="s">
        <v>410</v>
      </c>
      <c r="C5" s="430"/>
      <c r="D5" s="431"/>
      <c r="E5" s="273"/>
      <c r="F5" s="32"/>
      <c r="G5" s="214"/>
    </row>
    <row r="6" spans="1:7" ht="4.5" customHeight="1">
      <c r="A6" s="56"/>
      <c r="B6" s="57"/>
      <c r="C6" s="57"/>
      <c r="D6" s="57"/>
      <c r="E6" s="129"/>
      <c r="F6" s="129"/>
      <c r="G6" s="166"/>
    </row>
    <row r="7" spans="1:7" ht="33" customHeight="1">
      <c r="A7" s="519" t="s">
        <v>217</v>
      </c>
      <c r="B7" s="520"/>
      <c r="C7" s="520"/>
      <c r="D7" s="520"/>
      <c r="E7" s="520"/>
      <c r="F7" s="520"/>
      <c r="G7" s="521"/>
    </row>
    <row r="8" spans="1:7" ht="4.5" customHeight="1">
      <c r="A8" s="56"/>
      <c r="B8" s="57"/>
      <c r="C8" s="57"/>
      <c r="D8" s="57"/>
      <c r="E8" s="57"/>
      <c r="F8" s="57"/>
      <c r="G8" s="58"/>
    </row>
    <row r="9" spans="1:7" ht="4.5" customHeight="1">
      <c r="A9" s="56"/>
      <c r="B9" s="57"/>
      <c r="C9" s="57"/>
      <c r="D9" s="57"/>
      <c r="E9" s="57"/>
      <c r="F9" s="57"/>
      <c r="G9" s="58"/>
    </row>
    <row r="10" spans="1:7" ht="37.5" customHeight="1">
      <c r="A10" s="489" t="s">
        <v>122</v>
      </c>
      <c r="B10" s="490"/>
      <c r="C10" s="490"/>
      <c r="D10" s="490"/>
      <c r="E10" s="490"/>
      <c r="F10" s="490"/>
      <c r="G10" s="491"/>
    </row>
    <row r="11" spans="1:7" ht="22.5" customHeight="1">
      <c r="A11" s="233"/>
      <c r="B11" s="234"/>
      <c r="C11" s="234"/>
      <c r="D11" s="235" t="str">
        <f>'Planilha Orçamentária'!$G$2</f>
        <v>NÃO DESONERADO</v>
      </c>
      <c r="E11" s="234"/>
      <c r="F11" s="234"/>
      <c r="G11" s="236"/>
    </row>
    <row r="12" spans="1:7" ht="15">
      <c r="A12" s="127"/>
      <c r="B12" s="79"/>
      <c r="C12" s="79"/>
      <c r="D12" s="79"/>
      <c r="E12" s="79"/>
      <c r="F12" s="79"/>
      <c r="G12" s="80"/>
    </row>
    <row r="13" spans="1:7" ht="27.75" customHeight="1">
      <c r="A13" s="81" t="s">
        <v>12</v>
      </c>
      <c r="B13" s="497" t="s">
        <v>1</v>
      </c>
      <c r="C13" s="498"/>
      <c r="D13" s="499"/>
      <c r="E13" s="81" t="s">
        <v>47</v>
      </c>
      <c r="F13" s="81" t="s">
        <v>123</v>
      </c>
      <c r="G13" s="82"/>
    </row>
    <row r="14" spans="1:7" ht="15.75" thickBot="1">
      <c r="A14" s="83">
        <v>1</v>
      </c>
      <c r="B14" s="487" t="s">
        <v>101</v>
      </c>
      <c r="C14" s="488"/>
      <c r="D14" s="488"/>
      <c r="E14" s="488"/>
      <c r="F14" s="207"/>
      <c r="G14" s="84" t="s">
        <v>124</v>
      </c>
    </row>
    <row r="15" spans="1:12" ht="15">
      <c r="A15" s="85" t="s">
        <v>14</v>
      </c>
      <c r="B15" s="492" t="s">
        <v>102</v>
      </c>
      <c r="C15" s="493"/>
      <c r="D15" s="493"/>
      <c r="E15" s="493"/>
      <c r="F15" s="208"/>
      <c r="G15" s="494" t="s">
        <v>125</v>
      </c>
      <c r="I15" s="503" t="s">
        <v>191</v>
      </c>
      <c r="J15" s="504"/>
      <c r="K15" s="504"/>
      <c r="L15" s="505"/>
    </row>
    <row r="16" spans="1:12" ht="15.75" customHeight="1" thickBot="1">
      <c r="A16" s="86" t="s">
        <v>15</v>
      </c>
      <c r="B16" s="484" t="s">
        <v>103</v>
      </c>
      <c r="C16" s="485"/>
      <c r="D16" s="486"/>
      <c r="E16" s="86" t="s">
        <v>22</v>
      </c>
      <c r="F16" s="87">
        <v>0.04</v>
      </c>
      <c r="G16" s="495"/>
      <c r="I16" s="506"/>
      <c r="J16" s="507"/>
      <c r="K16" s="507"/>
      <c r="L16" s="508"/>
    </row>
    <row r="17" spans="1:12" ht="15" customHeight="1">
      <c r="A17" s="85" t="s">
        <v>24</v>
      </c>
      <c r="B17" s="492" t="s">
        <v>104</v>
      </c>
      <c r="C17" s="493"/>
      <c r="D17" s="493"/>
      <c r="E17" s="493"/>
      <c r="F17" s="208"/>
      <c r="G17" s="495"/>
      <c r="I17" s="509" t="s">
        <v>239</v>
      </c>
      <c r="J17" s="510"/>
      <c r="K17" s="510"/>
      <c r="L17" s="511"/>
    </row>
    <row r="18" spans="1:12" ht="15" customHeight="1">
      <c r="A18" s="86" t="s">
        <v>27</v>
      </c>
      <c r="B18" s="484" t="s">
        <v>105</v>
      </c>
      <c r="C18" s="485"/>
      <c r="D18" s="486"/>
      <c r="E18" s="86" t="s">
        <v>22</v>
      </c>
      <c r="F18" s="87">
        <v>0.008</v>
      </c>
      <c r="G18" s="495"/>
      <c r="I18" s="179"/>
      <c r="J18" s="180" t="s">
        <v>192</v>
      </c>
      <c r="K18" s="180" t="s">
        <v>193</v>
      </c>
      <c r="L18" s="181" t="s">
        <v>194</v>
      </c>
    </row>
    <row r="19" spans="1:12" ht="15">
      <c r="A19" s="86" t="s">
        <v>45</v>
      </c>
      <c r="B19" s="484" t="s">
        <v>106</v>
      </c>
      <c r="C19" s="485"/>
      <c r="D19" s="486"/>
      <c r="E19" s="86" t="s">
        <v>22</v>
      </c>
      <c r="F19" s="87">
        <v>0.0127</v>
      </c>
      <c r="G19" s="495"/>
      <c r="I19" s="182" t="s">
        <v>195</v>
      </c>
      <c r="J19" s="183">
        <v>0.03</v>
      </c>
      <c r="K19" s="183">
        <v>0.04</v>
      </c>
      <c r="L19" s="184">
        <v>0.055</v>
      </c>
    </row>
    <row r="20" spans="1:12" ht="15" customHeight="1">
      <c r="A20" s="85" t="s">
        <v>16</v>
      </c>
      <c r="B20" s="492" t="s">
        <v>107</v>
      </c>
      <c r="C20" s="493"/>
      <c r="D20" s="493"/>
      <c r="E20" s="493"/>
      <c r="F20" s="208"/>
      <c r="G20" s="495"/>
      <c r="I20" s="182" t="s">
        <v>196</v>
      </c>
      <c r="J20" s="183">
        <v>0.008</v>
      </c>
      <c r="K20" s="183">
        <v>0.008</v>
      </c>
      <c r="L20" s="184">
        <v>0.01</v>
      </c>
    </row>
    <row r="21" spans="1:12" ht="15" customHeight="1">
      <c r="A21" s="86" t="s">
        <v>17</v>
      </c>
      <c r="B21" s="484" t="s">
        <v>108</v>
      </c>
      <c r="C21" s="485"/>
      <c r="D21" s="486"/>
      <c r="E21" s="86" t="s">
        <v>22</v>
      </c>
      <c r="F21" s="87">
        <v>0.0123</v>
      </c>
      <c r="G21" s="495"/>
      <c r="I21" s="182" t="s">
        <v>197</v>
      </c>
      <c r="J21" s="183">
        <v>0.0097</v>
      </c>
      <c r="K21" s="183">
        <v>0.0127</v>
      </c>
      <c r="L21" s="184">
        <v>0.0127</v>
      </c>
    </row>
    <row r="22" spans="1:12" ht="15">
      <c r="A22" s="85" t="s">
        <v>65</v>
      </c>
      <c r="B22" s="492" t="s">
        <v>109</v>
      </c>
      <c r="C22" s="493"/>
      <c r="D22" s="493"/>
      <c r="E22" s="493"/>
      <c r="F22" s="208"/>
      <c r="G22" s="495"/>
      <c r="I22" s="182" t="s">
        <v>198</v>
      </c>
      <c r="J22" s="183">
        <v>0.0059</v>
      </c>
      <c r="K22" s="183">
        <v>0.0123</v>
      </c>
      <c r="L22" s="184">
        <v>0.0139</v>
      </c>
    </row>
    <row r="23" spans="1:12" ht="15.75" thickBot="1">
      <c r="A23" s="86" t="s">
        <v>41</v>
      </c>
      <c r="B23" s="484" t="s">
        <v>242</v>
      </c>
      <c r="C23" s="485"/>
      <c r="D23" s="486"/>
      <c r="E23" s="86" t="s">
        <v>22</v>
      </c>
      <c r="F23" s="87">
        <v>0.02</v>
      </c>
      <c r="G23" s="495"/>
      <c r="I23" s="185" t="s">
        <v>126</v>
      </c>
      <c r="J23" s="186">
        <v>0.0616</v>
      </c>
      <c r="K23" s="186">
        <v>0.074</v>
      </c>
      <c r="L23" s="187">
        <v>0.0896</v>
      </c>
    </row>
    <row r="24" spans="1:7" ht="15">
      <c r="A24" s="86" t="s">
        <v>42</v>
      </c>
      <c r="B24" s="484" t="s">
        <v>30</v>
      </c>
      <c r="C24" s="485"/>
      <c r="D24" s="486"/>
      <c r="E24" s="86" t="s">
        <v>22</v>
      </c>
      <c r="F24" s="87">
        <v>0.03</v>
      </c>
      <c r="G24" s="495"/>
    </row>
    <row r="25" spans="1:11" ht="15">
      <c r="A25" s="86" t="s">
        <v>43</v>
      </c>
      <c r="B25" s="484" t="s">
        <v>29</v>
      </c>
      <c r="C25" s="485"/>
      <c r="D25" s="486"/>
      <c r="E25" s="86" t="s">
        <v>22</v>
      </c>
      <c r="F25" s="87">
        <v>0.0065</v>
      </c>
      <c r="G25" s="495"/>
      <c r="I25" s="248" t="s">
        <v>219</v>
      </c>
      <c r="J25" s="249" t="s">
        <v>223</v>
      </c>
      <c r="K25" s="250">
        <v>0</v>
      </c>
    </row>
    <row r="26" spans="1:11" ht="15">
      <c r="A26" s="86" t="s">
        <v>222</v>
      </c>
      <c r="B26" s="500" t="s">
        <v>223</v>
      </c>
      <c r="C26" s="501"/>
      <c r="D26" s="502"/>
      <c r="E26" s="251" t="s">
        <v>22</v>
      </c>
      <c r="F26" s="252">
        <f>IF(D11=I25,K25,K26)</f>
        <v>0</v>
      </c>
      <c r="G26" s="495"/>
      <c r="I26" s="248" t="s">
        <v>221</v>
      </c>
      <c r="J26" s="249" t="s">
        <v>223</v>
      </c>
      <c r="K26" s="250">
        <v>0.045</v>
      </c>
    </row>
    <row r="27" spans="1:7" ht="15">
      <c r="A27" s="83">
        <v>2</v>
      </c>
      <c r="B27" s="487" t="s">
        <v>110</v>
      </c>
      <c r="C27" s="488"/>
      <c r="D27" s="488"/>
      <c r="E27" s="488"/>
      <c r="F27" s="207"/>
      <c r="G27" s="495"/>
    </row>
    <row r="28" spans="1:7" ht="15">
      <c r="A28" s="85" t="s">
        <v>18</v>
      </c>
      <c r="B28" s="492" t="s">
        <v>111</v>
      </c>
      <c r="C28" s="493"/>
      <c r="D28" s="493"/>
      <c r="E28" s="493"/>
      <c r="F28" s="208"/>
      <c r="G28" s="495"/>
    </row>
    <row r="29" spans="1:7" ht="15.75" thickBot="1">
      <c r="A29" s="86" t="s">
        <v>19</v>
      </c>
      <c r="B29" s="484" t="s">
        <v>126</v>
      </c>
      <c r="C29" s="485"/>
      <c r="D29" s="123"/>
      <c r="E29" s="86" t="s">
        <v>22</v>
      </c>
      <c r="F29" s="128">
        <v>0.074</v>
      </c>
      <c r="G29" s="496"/>
    </row>
    <row r="30" spans="2:7" ht="17.25" customHeight="1">
      <c r="B30" s="515" t="s">
        <v>205</v>
      </c>
      <c r="C30" s="514" t="s">
        <v>204</v>
      </c>
      <c r="D30" s="514"/>
      <c r="E30" s="197"/>
      <c r="F30" s="517">
        <f>(((1+F16+F18+F19)*(1+F21)*(1+F29))/(1-((F23+F24+F25+F26))))-1</f>
        <v>0.22226164190779008</v>
      </c>
      <c r="G30" s="512"/>
    </row>
    <row r="31" spans="2:8" ht="17.25" customHeight="1" thickBot="1">
      <c r="B31" s="516"/>
      <c r="C31" s="514" t="s">
        <v>112</v>
      </c>
      <c r="D31" s="514"/>
      <c r="E31" s="198"/>
      <c r="F31" s="518"/>
      <c r="G31" s="513"/>
      <c r="H31" s="88"/>
    </row>
    <row r="32" spans="1:7" ht="15">
      <c r="A32" s="89"/>
      <c r="B32" s="90"/>
      <c r="C32" s="91"/>
      <c r="D32" s="91"/>
      <c r="E32" s="91"/>
      <c r="F32" s="91"/>
      <c r="G32" s="89"/>
    </row>
    <row r="33" spans="1:7" ht="15">
      <c r="A33" s="18" t="s">
        <v>263</v>
      </c>
      <c r="G33"/>
    </row>
    <row r="34" spans="1:4" ht="15" hidden="1">
      <c r="A34"/>
      <c r="B34" s="394" t="s">
        <v>127</v>
      </c>
      <c r="C34" s="394"/>
      <c r="D34" s="145"/>
    </row>
    <row r="35" spans="1:4" ht="15" hidden="1">
      <c r="A35"/>
      <c r="B35"/>
      <c r="C35"/>
      <c r="D35"/>
    </row>
    <row r="36" spans="1:4" ht="15" hidden="1">
      <c r="A36"/>
      <c r="B36"/>
      <c r="C36"/>
      <c r="D36"/>
    </row>
    <row r="37" spans="1:4" ht="15" hidden="1">
      <c r="A37" s="143"/>
      <c r="B37"/>
      <c r="C37"/>
      <c r="D37"/>
    </row>
    <row r="38" spans="2:4" ht="15" hidden="1">
      <c r="B38" s="382">
        <f>'Planilha Orçamentária'!$D$119</f>
        <v>0</v>
      </c>
      <c r="C38" s="382"/>
      <c r="D38"/>
    </row>
    <row r="39" spans="1:4" ht="15" hidden="1">
      <c r="A39"/>
      <c r="B39" s="383">
        <f>'Planilha Orçamentária'!$D$120</f>
        <v>0</v>
      </c>
      <c r="C39" s="383"/>
      <c r="D39"/>
    </row>
    <row r="40" spans="1:4" ht="15">
      <c r="A40"/>
      <c r="B40"/>
      <c r="C40"/>
      <c r="D40"/>
    </row>
  </sheetData>
  <sheetProtection/>
  <mergeCells count="34">
    <mergeCell ref="B2:D2"/>
    <mergeCell ref="B3:D3"/>
    <mergeCell ref="B4:D4"/>
    <mergeCell ref="A7:G7"/>
    <mergeCell ref="B5:D5"/>
    <mergeCell ref="B39:C39"/>
    <mergeCell ref="F30:F31"/>
    <mergeCell ref="B27:E27"/>
    <mergeCell ref="B29:C29"/>
    <mergeCell ref="B17:E17"/>
    <mergeCell ref="B22:E22"/>
    <mergeCell ref="B28:E28"/>
    <mergeCell ref="B20:E20"/>
    <mergeCell ref="B38:C38"/>
    <mergeCell ref="B21:D21"/>
    <mergeCell ref="I15:L16"/>
    <mergeCell ref="I17:L17"/>
    <mergeCell ref="B16:D16"/>
    <mergeCell ref="B18:D18"/>
    <mergeCell ref="B19:D19"/>
    <mergeCell ref="B34:C34"/>
    <mergeCell ref="G30:G31"/>
    <mergeCell ref="C30:D30"/>
    <mergeCell ref="C31:D31"/>
    <mergeCell ref="B30:B31"/>
    <mergeCell ref="B24:D24"/>
    <mergeCell ref="B25:D25"/>
    <mergeCell ref="A10:G10"/>
    <mergeCell ref="B15:E15"/>
    <mergeCell ref="G15:G29"/>
    <mergeCell ref="B13:D13"/>
    <mergeCell ref="B26:D26"/>
    <mergeCell ref="B23:D23"/>
    <mergeCell ref="B14:E1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scale="73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SheetLayoutView="100" zoomScalePageLayoutView="0" workbookViewId="0" topLeftCell="A1">
      <selection activeCell="B48" sqref="B48:E48"/>
    </sheetView>
  </sheetViews>
  <sheetFormatPr defaultColWidth="9.140625" defaultRowHeight="15"/>
  <cols>
    <col min="1" max="1" width="15.7109375" style="154" customWidth="1"/>
    <col min="2" max="2" width="48.00390625" style="154" customWidth="1"/>
    <col min="3" max="6" width="15.7109375" style="154" customWidth="1"/>
    <col min="7" max="16384" width="9.140625" style="154" customWidth="1"/>
  </cols>
  <sheetData>
    <row r="1" spans="1:6" s="2" customFormat="1" ht="4.5" customHeight="1">
      <c r="A1" s="384"/>
      <c r="B1" s="385"/>
      <c r="C1" s="385"/>
      <c r="D1" s="532"/>
      <c r="E1" s="532"/>
      <c r="F1" s="533"/>
    </row>
    <row r="2" spans="1:6" s="2" customFormat="1" ht="29.25" customHeight="1">
      <c r="A2" s="137" t="s">
        <v>208</v>
      </c>
      <c r="B2" s="434" t="s">
        <v>340</v>
      </c>
      <c r="C2" s="435"/>
      <c r="D2" s="158"/>
      <c r="E2" s="159"/>
      <c r="F2" s="160"/>
    </row>
    <row r="3" spans="1:6" s="2" customFormat="1" ht="29.25" customHeight="1">
      <c r="A3" s="137" t="s">
        <v>39</v>
      </c>
      <c r="B3" s="434" t="s">
        <v>341</v>
      </c>
      <c r="C3" s="436"/>
      <c r="D3" s="20"/>
      <c r="E3" s="3"/>
      <c r="F3" s="59"/>
    </row>
    <row r="4" spans="1:6" s="2" customFormat="1" ht="29.25" customHeight="1">
      <c r="A4" s="137" t="s">
        <v>5</v>
      </c>
      <c r="B4" s="434" t="s">
        <v>342</v>
      </c>
      <c r="C4" s="436"/>
      <c r="D4"/>
      <c r="E4" s="20"/>
      <c r="F4" s="30"/>
    </row>
    <row r="5" spans="1:6" s="2" customFormat="1" ht="29.25" customHeight="1">
      <c r="A5" s="137" t="s">
        <v>40</v>
      </c>
      <c r="B5" s="429" t="s">
        <v>410</v>
      </c>
      <c r="C5" s="431"/>
      <c r="D5" s="273"/>
      <c r="E5" s="31"/>
      <c r="F5" s="32"/>
    </row>
    <row r="6" spans="1:6" s="2" customFormat="1" ht="4.5" customHeight="1">
      <c r="A6" s="384"/>
      <c r="B6" s="385"/>
      <c r="C6" s="385"/>
      <c r="D6" s="525"/>
      <c r="E6" s="525"/>
      <c r="F6" s="526"/>
    </row>
    <row r="7" spans="1:6" s="2" customFormat="1" ht="33" customHeight="1">
      <c r="A7" s="387" t="s">
        <v>230</v>
      </c>
      <c r="B7" s="388"/>
      <c r="C7" s="388"/>
      <c r="D7" s="388"/>
      <c r="E7" s="388"/>
      <c r="F7" s="389"/>
    </row>
    <row r="8" spans="1:6" s="2" customFormat="1" ht="4.5" customHeight="1">
      <c r="A8" s="384"/>
      <c r="B8" s="385"/>
      <c r="C8" s="385"/>
      <c r="D8" s="385"/>
      <c r="E8" s="385"/>
      <c r="F8" s="386"/>
    </row>
    <row r="9" spans="1:6" s="2" customFormat="1" ht="4.5" customHeight="1">
      <c r="A9" s="459"/>
      <c r="B9" s="459"/>
      <c r="C9" s="459"/>
      <c r="D9" s="459"/>
      <c r="E9" s="459"/>
      <c r="F9" s="459"/>
    </row>
    <row r="10" spans="1:6" s="151" customFormat="1" ht="39" customHeight="1">
      <c r="A10" s="529" t="s">
        <v>229</v>
      </c>
      <c r="B10" s="529"/>
      <c r="C10" s="529"/>
      <c r="D10" s="529"/>
      <c r="E10" s="529"/>
      <c r="F10" s="529"/>
    </row>
    <row r="11" spans="1:6" s="151" customFormat="1" ht="19.5" customHeight="1">
      <c r="A11" s="530" t="s">
        <v>0</v>
      </c>
      <c r="B11" s="522" t="s">
        <v>1</v>
      </c>
      <c r="C11" s="523" t="s">
        <v>221</v>
      </c>
      <c r="D11" s="523"/>
      <c r="E11" s="523" t="s">
        <v>219</v>
      </c>
      <c r="F11" s="523"/>
    </row>
    <row r="12" spans="1:6" s="151" customFormat="1" ht="19.5" customHeight="1">
      <c r="A12" s="530"/>
      <c r="B12" s="522"/>
      <c r="C12" s="317" t="s">
        <v>228</v>
      </c>
      <c r="D12" s="317" t="s">
        <v>227</v>
      </c>
      <c r="E12" s="317" t="s">
        <v>228</v>
      </c>
      <c r="F12" s="317" t="s">
        <v>227</v>
      </c>
    </row>
    <row r="13" spans="1:6" s="151" customFormat="1" ht="22.5" customHeight="1">
      <c r="A13" s="531" t="s">
        <v>128</v>
      </c>
      <c r="B13" s="531"/>
      <c r="C13" s="531"/>
      <c r="D13" s="531"/>
      <c r="E13" s="531"/>
      <c r="F13" s="531"/>
    </row>
    <row r="14" spans="1:6" s="151" customFormat="1" ht="15">
      <c r="A14" s="152" t="s">
        <v>129</v>
      </c>
      <c r="B14" s="148" t="s">
        <v>130</v>
      </c>
      <c r="C14" s="318"/>
      <c r="D14" s="319"/>
      <c r="E14" s="318"/>
      <c r="F14" s="319"/>
    </row>
    <row r="15" spans="1:6" s="151" customFormat="1" ht="15" customHeight="1">
      <c r="A15" s="152" t="s">
        <v>131</v>
      </c>
      <c r="B15" s="148" t="s">
        <v>132</v>
      </c>
      <c r="C15" s="318"/>
      <c r="D15" s="319"/>
      <c r="E15" s="318"/>
      <c r="F15" s="319"/>
    </row>
    <row r="16" spans="1:6" s="151" customFormat="1" ht="15">
      <c r="A16" s="152" t="s">
        <v>133</v>
      </c>
      <c r="B16" s="148" t="s">
        <v>134</v>
      </c>
      <c r="C16" s="318"/>
      <c r="D16" s="319"/>
      <c r="E16" s="318"/>
      <c r="F16" s="319"/>
    </row>
    <row r="17" spans="1:6" s="151" customFormat="1" ht="15">
      <c r="A17" s="152" t="s">
        <v>135</v>
      </c>
      <c r="B17" s="148" t="s">
        <v>136</v>
      </c>
      <c r="C17" s="318"/>
      <c r="D17" s="319"/>
      <c r="E17" s="318"/>
      <c r="F17" s="319"/>
    </row>
    <row r="18" spans="1:6" s="151" customFormat="1" ht="15">
      <c r="A18" s="152" t="s">
        <v>137</v>
      </c>
      <c r="B18" s="148" t="s">
        <v>138</v>
      </c>
      <c r="C18" s="318"/>
      <c r="D18" s="319"/>
      <c r="E18" s="318"/>
      <c r="F18" s="319"/>
    </row>
    <row r="19" spans="1:6" s="151" customFormat="1" ht="15">
      <c r="A19" s="152" t="s">
        <v>139</v>
      </c>
      <c r="B19" s="148" t="s">
        <v>140</v>
      </c>
      <c r="C19" s="318"/>
      <c r="D19" s="319"/>
      <c r="E19" s="318"/>
      <c r="F19" s="319"/>
    </row>
    <row r="20" spans="1:6" s="151" customFormat="1" ht="15">
      <c r="A20" s="152" t="s">
        <v>141</v>
      </c>
      <c r="B20" s="148" t="s">
        <v>142</v>
      </c>
      <c r="C20" s="318"/>
      <c r="D20" s="319"/>
      <c r="E20" s="318"/>
      <c r="F20" s="319"/>
    </row>
    <row r="21" spans="1:6" s="151" customFormat="1" ht="15">
      <c r="A21" s="152" t="s">
        <v>143</v>
      </c>
      <c r="B21" s="148" t="s">
        <v>144</v>
      </c>
      <c r="C21" s="318"/>
      <c r="D21" s="319"/>
      <c r="E21" s="318"/>
      <c r="F21" s="319"/>
    </row>
    <row r="22" spans="1:6" s="151" customFormat="1" ht="15">
      <c r="A22" s="152" t="s">
        <v>145</v>
      </c>
      <c r="B22" s="148" t="s">
        <v>146</v>
      </c>
      <c r="C22" s="318"/>
      <c r="D22" s="319"/>
      <c r="E22" s="318"/>
      <c r="F22" s="319"/>
    </row>
    <row r="23" spans="1:6" s="151" customFormat="1" ht="15">
      <c r="A23" s="153" t="s">
        <v>147</v>
      </c>
      <c r="B23" s="149" t="s">
        <v>148</v>
      </c>
      <c r="C23" s="237">
        <f>SUM(C14:C22)</f>
        <v>0</v>
      </c>
      <c r="D23" s="237">
        <f>SUM(D14:D22)</f>
        <v>0</v>
      </c>
      <c r="E23" s="237">
        <f>SUM(E14:E22)</f>
        <v>0</v>
      </c>
      <c r="F23" s="237">
        <f>SUM(F14:F22)</f>
        <v>0</v>
      </c>
    </row>
    <row r="24" spans="1:6" s="151" customFormat="1" ht="22.5" customHeight="1">
      <c r="A24" s="531" t="s">
        <v>409</v>
      </c>
      <c r="B24" s="531"/>
      <c r="C24" s="531"/>
      <c r="D24" s="531"/>
      <c r="E24" s="531"/>
      <c r="F24" s="531"/>
    </row>
    <row r="25" spans="1:6" s="151" customFormat="1" ht="15">
      <c r="A25" s="152" t="s">
        <v>149</v>
      </c>
      <c r="B25" s="148" t="s">
        <v>150</v>
      </c>
      <c r="C25" s="318"/>
      <c r="D25" s="319"/>
      <c r="E25" s="318"/>
      <c r="F25" s="319"/>
    </row>
    <row r="26" spans="1:6" s="151" customFormat="1" ht="15">
      <c r="A26" s="152" t="s">
        <v>151</v>
      </c>
      <c r="B26" s="148" t="s">
        <v>152</v>
      </c>
      <c r="C26" s="318"/>
      <c r="D26" s="319"/>
      <c r="E26" s="318"/>
      <c r="F26" s="319"/>
    </row>
    <row r="27" spans="1:6" s="151" customFormat="1" ht="15">
      <c r="A27" s="152" t="s">
        <v>153</v>
      </c>
      <c r="B27" s="148" t="s">
        <v>154</v>
      </c>
      <c r="C27" s="318"/>
      <c r="D27" s="319"/>
      <c r="E27" s="318"/>
      <c r="F27" s="319"/>
    </row>
    <row r="28" spans="1:6" s="151" customFormat="1" ht="15">
      <c r="A28" s="152" t="s">
        <v>155</v>
      </c>
      <c r="B28" s="148" t="s">
        <v>156</v>
      </c>
      <c r="C28" s="318"/>
      <c r="D28" s="319"/>
      <c r="E28" s="318"/>
      <c r="F28" s="319"/>
    </row>
    <row r="29" spans="1:6" s="151" customFormat="1" ht="15">
      <c r="A29" s="152" t="s">
        <v>157</v>
      </c>
      <c r="B29" s="148" t="s">
        <v>158</v>
      </c>
      <c r="C29" s="318"/>
      <c r="D29" s="319"/>
      <c r="E29" s="318"/>
      <c r="F29" s="319"/>
    </row>
    <row r="30" spans="1:6" s="151" customFormat="1" ht="15">
      <c r="A30" s="152" t="s">
        <v>159</v>
      </c>
      <c r="B30" s="148" t="s">
        <v>160</v>
      </c>
      <c r="C30" s="318"/>
      <c r="D30" s="319"/>
      <c r="E30" s="318"/>
      <c r="F30" s="319"/>
    </row>
    <row r="31" spans="1:6" s="151" customFormat="1" ht="15">
      <c r="A31" s="152" t="s">
        <v>161</v>
      </c>
      <c r="B31" s="148" t="s">
        <v>162</v>
      </c>
      <c r="C31" s="318"/>
      <c r="D31" s="319"/>
      <c r="E31" s="318"/>
      <c r="F31" s="319"/>
    </row>
    <row r="32" spans="1:6" s="151" customFormat="1" ht="15">
      <c r="A32" s="152" t="s">
        <v>163</v>
      </c>
      <c r="B32" s="148" t="s">
        <v>164</v>
      </c>
      <c r="C32" s="318"/>
      <c r="D32" s="319"/>
      <c r="E32" s="318"/>
      <c r="F32" s="319"/>
    </row>
    <row r="33" spans="1:6" s="151" customFormat="1" ht="15">
      <c r="A33" s="152" t="s">
        <v>165</v>
      </c>
      <c r="B33" s="148" t="s">
        <v>166</v>
      </c>
      <c r="C33" s="318"/>
      <c r="D33" s="319"/>
      <c r="E33" s="318"/>
      <c r="F33" s="319"/>
    </row>
    <row r="34" spans="1:6" s="151" customFormat="1" ht="15">
      <c r="A34" s="152" t="s">
        <v>167</v>
      </c>
      <c r="B34" s="148" t="s">
        <v>168</v>
      </c>
      <c r="C34" s="318"/>
      <c r="D34" s="319"/>
      <c r="E34" s="318"/>
      <c r="F34" s="319"/>
    </row>
    <row r="35" spans="1:6" s="151" customFormat="1" ht="15">
      <c r="A35" s="153" t="s">
        <v>169</v>
      </c>
      <c r="B35" s="149" t="s">
        <v>148</v>
      </c>
      <c r="C35" s="237">
        <f>SUM(C25:C34)</f>
        <v>0</v>
      </c>
      <c r="D35" s="237">
        <f>SUM(D25:D34)</f>
        <v>0</v>
      </c>
      <c r="E35" s="237">
        <f>SUM(E25:E34)</f>
        <v>0</v>
      </c>
      <c r="F35" s="237">
        <f>SUM(F25:F34)</f>
        <v>0</v>
      </c>
    </row>
    <row r="36" spans="1:6" s="151" customFormat="1" ht="22.5" customHeight="1">
      <c r="A36" s="531" t="s">
        <v>170</v>
      </c>
      <c r="B36" s="531"/>
      <c r="C36" s="531"/>
      <c r="D36" s="531"/>
      <c r="E36" s="531"/>
      <c r="F36" s="531"/>
    </row>
    <row r="37" spans="1:6" s="151" customFormat="1" ht="15">
      <c r="A37" s="152" t="s">
        <v>171</v>
      </c>
      <c r="B37" s="148" t="s">
        <v>172</v>
      </c>
      <c r="C37" s="319"/>
      <c r="D37" s="319"/>
      <c r="E37" s="319"/>
      <c r="F37" s="319"/>
    </row>
    <row r="38" spans="1:6" s="151" customFormat="1" ht="15">
      <c r="A38" s="152" t="s">
        <v>173</v>
      </c>
      <c r="B38" s="148" t="s">
        <v>174</v>
      </c>
      <c r="C38" s="319"/>
      <c r="D38" s="319"/>
      <c r="E38" s="319"/>
      <c r="F38" s="319"/>
    </row>
    <row r="39" spans="1:6" s="151" customFormat="1" ht="15">
      <c r="A39" s="152" t="s">
        <v>175</v>
      </c>
      <c r="B39" s="148" t="s">
        <v>176</v>
      </c>
      <c r="C39" s="319"/>
      <c r="D39" s="319"/>
      <c r="E39" s="319"/>
      <c r="F39" s="319"/>
    </row>
    <row r="40" spans="1:6" s="151" customFormat="1" ht="15">
      <c r="A40" s="152" t="s">
        <v>177</v>
      </c>
      <c r="B40" s="148" t="s">
        <v>178</v>
      </c>
      <c r="C40" s="319"/>
      <c r="D40" s="319"/>
      <c r="E40" s="319"/>
      <c r="F40" s="319"/>
    </row>
    <row r="41" spans="1:6" s="151" customFormat="1" ht="15">
      <c r="A41" s="152" t="s">
        <v>179</v>
      </c>
      <c r="B41" s="148" t="s">
        <v>180</v>
      </c>
      <c r="C41" s="319"/>
      <c r="D41" s="319"/>
      <c r="E41" s="319"/>
      <c r="F41" s="319"/>
    </row>
    <row r="42" spans="1:6" s="151" customFormat="1" ht="15">
      <c r="A42" s="153" t="s">
        <v>181</v>
      </c>
      <c r="B42" s="149" t="s">
        <v>148</v>
      </c>
      <c r="C42" s="237">
        <f>SUM(C37:C41)</f>
        <v>0</v>
      </c>
      <c r="D42" s="237">
        <f>SUM(D37:D41)</f>
        <v>0</v>
      </c>
      <c r="E42" s="237">
        <f>SUM(E37:E41)</f>
        <v>0</v>
      </c>
      <c r="F42" s="237">
        <f>SUM(F37:F41)</f>
        <v>0</v>
      </c>
    </row>
    <row r="43" spans="1:6" s="151" customFormat="1" ht="22.5" customHeight="1">
      <c r="A43" s="531" t="s">
        <v>182</v>
      </c>
      <c r="B43" s="531"/>
      <c r="C43" s="531"/>
      <c r="D43" s="531"/>
      <c r="E43" s="531"/>
      <c r="F43" s="531"/>
    </row>
    <row r="44" spans="1:6" s="151" customFormat="1" ht="15">
      <c r="A44" s="152" t="s">
        <v>183</v>
      </c>
      <c r="B44" s="148" t="s">
        <v>184</v>
      </c>
      <c r="C44" s="319"/>
      <c r="D44" s="319"/>
      <c r="E44" s="319"/>
      <c r="F44" s="319"/>
    </row>
    <row r="45" spans="1:6" s="151" customFormat="1" ht="38.25">
      <c r="A45" s="152" t="s">
        <v>185</v>
      </c>
      <c r="B45" s="150" t="s">
        <v>186</v>
      </c>
      <c r="C45" s="319"/>
      <c r="D45" s="319"/>
      <c r="E45" s="319"/>
      <c r="F45" s="319"/>
    </row>
    <row r="46" spans="1:6" s="151" customFormat="1" ht="15">
      <c r="A46" s="153" t="s">
        <v>187</v>
      </c>
      <c r="B46" s="149" t="s">
        <v>148</v>
      </c>
      <c r="C46" s="237"/>
      <c r="D46" s="237"/>
      <c r="E46" s="237"/>
      <c r="F46" s="237"/>
    </row>
    <row r="47" spans="1:6" s="151" customFormat="1" ht="15" customHeight="1">
      <c r="A47" s="527" t="s">
        <v>203</v>
      </c>
      <c r="B47" s="527"/>
      <c r="C47" s="238">
        <f>C23+C35+C42+C46</f>
        <v>0</v>
      </c>
      <c r="D47" s="238">
        <f>D23+D35+D42+D46</f>
        <v>0</v>
      </c>
      <c r="E47" s="238">
        <f>E23+E35+E42+E46</f>
        <v>0</v>
      </c>
      <c r="F47" s="238">
        <f>F23+F35+F42+F46</f>
        <v>0</v>
      </c>
    </row>
    <row r="48" spans="1:6" s="151" customFormat="1" ht="37.5" customHeight="1">
      <c r="A48" s="320"/>
      <c r="B48" s="528"/>
      <c r="C48" s="528"/>
      <c r="D48" s="528"/>
      <c r="E48" s="528"/>
      <c r="F48" s="321"/>
    </row>
    <row r="49" spans="1:6" s="2" customFormat="1" ht="4.5" customHeight="1">
      <c r="A49" s="524"/>
      <c r="B49" s="525"/>
      <c r="C49" s="525"/>
      <c r="D49" s="525"/>
      <c r="E49" s="525"/>
      <c r="F49" s="526"/>
    </row>
    <row r="51" ht="15">
      <c r="B51" s="156"/>
    </row>
  </sheetData>
  <sheetProtection/>
  <mergeCells count="21">
    <mergeCell ref="B5:C5"/>
    <mergeCell ref="A1:F1"/>
    <mergeCell ref="B2:C2"/>
    <mergeCell ref="B3:C3"/>
    <mergeCell ref="B4:C4"/>
    <mergeCell ref="A6:F6"/>
    <mergeCell ref="A7:F7"/>
    <mergeCell ref="A8:F8"/>
    <mergeCell ref="A49:F49"/>
    <mergeCell ref="A47:B47"/>
    <mergeCell ref="B48:E48"/>
    <mergeCell ref="A10:F10"/>
    <mergeCell ref="A11:A12"/>
    <mergeCell ref="A43:F43"/>
    <mergeCell ref="A13:F13"/>
    <mergeCell ref="A24:F24"/>
    <mergeCell ref="A36:F36"/>
    <mergeCell ref="A9:F9"/>
    <mergeCell ref="B11:B12"/>
    <mergeCell ref="C11:D11"/>
    <mergeCell ref="E11:F11"/>
  </mergeCells>
  <printOptions horizontalCentered="1"/>
  <pageMargins left="0.4724409448818898" right="0.4724409448818898" top="0.7874015748031497" bottom="0.7874015748031497" header="0.31496062992125984" footer="0.31496062992125984"/>
  <pageSetup fitToHeight="0" fitToWidth="1" horizontalDpi="600" verticalDpi="600" orientation="portrait" paperSize="9" scale="7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2020-09-24T03:20:06Z</dcterms:created>
  <dcterms:modified xsi:type="dcterms:W3CDTF">2023-04-17T20:35:33Z</dcterms:modified>
  <cp:category/>
  <cp:version/>
  <cp:contentType/>
  <cp:contentStatus/>
</cp:coreProperties>
</file>